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hidePivotFieldList="1"/>
  <mc:AlternateContent xmlns:mc="http://schemas.openxmlformats.org/markup-compatibility/2006">
    <mc:Choice Requires="x15">
      <x15ac:absPath xmlns:x15ac="http://schemas.microsoft.com/office/spreadsheetml/2010/11/ac" url="F:\105-109課程資料\113-1\實習\"/>
    </mc:Choice>
  </mc:AlternateContent>
  <bookViews>
    <workbookView xWindow="0" yWindow="0" windowWidth="28800" windowHeight="11070" tabRatio="668" firstSheet="1" activeTab="4"/>
  </bookViews>
  <sheets>
    <sheet name="排程表 (2)" sheetId="15" state="hidden" r:id="rId1"/>
    <sheet name="實習排程日期" sheetId="6" r:id="rId2"/>
    <sheet name="大三學分表" sheetId="1" r:id="rId3"/>
    <sheet name="學生名單" sheetId="12" r:id="rId4"/>
    <sheet name="排程表" sheetId="13" r:id="rId5"/>
    <sheet name="各選修科別每月訓練人數表" sheetId="14" r:id="rId6"/>
    <sheet name="每月訓練學生名單" sheetId="11" r:id="rId7"/>
  </sheets>
  <externalReferences>
    <externalReference r:id="rId8"/>
  </externalReferences>
  <definedNames>
    <definedName name="_xlnm._FilterDatabase" localSheetId="5" hidden="1">各選修科別每月訓練人數表!$A$4:$Z$17</definedName>
    <definedName name="_xlnm._FilterDatabase" localSheetId="6" hidden="1">每月訓練學生名單!$A$2:$N$689</definedName>
    <definedName name="_xlnm._FilterDatabase" localSheetId="4" hidden="1">排程表!$A$5:$BI$22</definedName>
    <definedName name="_xlnm._FilterDatabase" localSheetId="0" hidden="1">'排程表 (2)'!$A$5:$BD$5</definedName>
    <definedName name="_xlnm._FilterDatabase" localSheetId="3" hidden="1">學生名單!$B$1:$I$18</definedName>
    <definedName name="_xlnm.Print_Area" localSheetId="5">各選修科別每月訓練人數表!$B$1:$Z$19</definedName>
    <definedName name="_xlnm.Print_Area" localSheetId="4">排程表!$C$1:$AB$39</definedName>
    <definedName name="_xlnm.Print_Area" localSheetId="0">'排程表 (2)'!$E$1:$AA$14</definedName>
    <definedName name="_xlnm.Print_Area" localSheetId="1">實習排程日期!$B$1:$M$101</definedName>
    <definedName name="科別" localSheetId="4">[1]大四學分表!$I$7:$I$38</definedName>
    <definedName name="科別" localSheetId="0">大三學分表!#REF!</definedName>
  </definedNames>
  <calcPr calcId="162913"/>
</workbook>
</file>

<file path=xl/calcChain.xml><?xml version="1.0" encoding="utf-8"?>
<calcChain xmlns="http://schemas.openxmlformats.org/spreadsheetml/2006/main">
  <c r="A7" i="13" l="1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N44" i="11" l="1"/>
  <c r="N40" i="11"/>
  <c r="N37" i="11"/>
  <c r="N34" i="11"/>
  <c r="N31" i="11"/>
  <c r="N28" i="11"/>
  <c r="N25" i="11"/>
  <c r="N20" i="11"/>
  <c r="N43" i="11"/>
  <c r="I44" i="11" l="1"/>
  <c r="H44" i="11"/>
  <c r="G25" i="11"/>
  <c r="G28" i="11"/>
  <c r="G31" i="11"/>
  <c r="G34" i="11"/>
  <c r="G37" i="11"/>
  <c r="G40" i="11"/>
  <c r="G44" i="11"/>
  <c r="F25" i="11"/>
  <c r="F28" i="11"/>
  <c r="F31" i="11"/>
  <c r="F34" i="11"/>
  <c r="F37" i="11"/>
  <c r="F40" i="11"/>
  <c r="F44" i="11"/>
  <c r="E25" i="11"/>
  <c r="E28" i="11"/>
  <c r="E31" i="11"/>
  <c r="E34" i="11"/>
  <c r="E37" i="11"/>
  <c r="E40" i="11"/>
  <c r="E44" i="11"/>
  <c r="I40" i="11"/>
  <c r="H40" i="11"/>
  <c r="I37" i="11"/>
  <c r="H37" i="11"/>
  <c r="I34" i="11"/>
  <c r="H34" i="11"/>
  <c r="I31" i="11"/>
  <c r="H31" i="11"/>
  <c r="I28" i="11"/>
  <c r="H28" i="11"/>
  <c r="I25" i="11"/>
  <c r="H25" i="11"/>
  <c r="I20" i="11"/>
  <c r="H20" i="11"/>
  <c r="G20" i="11"/>
  <c r="F20" i="11"/>
  <c r="F43" i="11"/>
  <c r="E20" i="11"/>
  <c r="N6" i="11" l="1"/>
  <c r="N7" i="11"/>
  <c r="N48" i="11"/>
  <c r="N49" i="11"/>
  <c r="N50" i="11"/>
  <c r="N87" i="11"/>
  <c r="N88" i="11"/>
  <c r="N89" i="11"/>
  <c r="N126" i="11"/>
  <c r="N127" i="11"/>
  <c r="N128" i="11"/>
  <c r="N171" i="11"/>
  <c r="N172" i="11"/>
  <c r="N173" i="11"/>
  <c r="N213" i="11"/>
  <c r="N214" i="11"/>
  <c r="N215" i="11"/>
  <c r="N129" i="11"/>
  <c r="N130" i="11"/>
  <c r="N131" i="11"/>
  <c r="N174" i="11"/>
  <c r="N175" i="11"/>
  <c r="N176" i="11"/>
  <c r="N216" i="11"/>
  <c r="N217" i="11"/>
  <c r="N218" i="11"/>
  <c r="N9" i="11"/>
  <c r="N10" i="11"/>
  <c r="N51" i="11"/>
  <c r="N52" i="11"/>
  <c r="N53" i="11"/>
  <c r="N90" i="11"/>
  <c r="N91" i="11"/>
  <c r="N92" i="11"/>
  <c r="N132" i="11"/>
  <c r="N133" i="11"/>
  <c r="N134" i="11"/>
  <c r="N177" i="11"/>
  <c r="N178" i="11"/>
  <c r="N179" i="11"/>
  <c r="N219" i="11"/>
  <c r="N220" i="11"/>
  <c r="N221" i="11"/>
  <c r="N135" i="11"/>
  <c r="N136" i="11"/>
  <c r="N137" i="11"/>
  <c r="N180" i="11"/>
  <c r="N181" i="11"/>
  <c r="N182" i="11"/>
  <c r="N12" i="11"/>
  <c r="N13" i="11"/>
  <c r="N54" i="11"/>
  <c r="N55" i="11"/>
  <c r="N56" i="11"/>
  <c r="N93" i="11"/>
  <c r="N94" i="11"/>
  <c r="N95" i="11"/>
  <c r="N138" i="11"/>
  <c r="N139" i="11"/>
  <c r="N140" i="11"/>
  <c r="N183" i="11"/>
  <c r="N184" i="11"/>
  <c r="N185" i="11"/>
  <c r="N222" i="11"/>
  <c r="N223" i="11"/>
  <c r="N224" i="11"/>
  <c r="N141" i="11"/>
  <c r="N142" i="11"/>
  <c r="N143" i="11"/>
  <c r="N225" i="11"/>
  <c r="N226" i="11"/>
  <c r="N227" i="11"/>
  <c r="N15" i="11"/>
  <c r="N16" i="11"/>
  <c r="N57" i="11"/>
  <c r="N58" i="11"/>
  <c r="N59" i="11"/>
  <c r="N96" i="11"/>
  <c r="N97" i="11"/>
  <c r="N98" i="11"/>
  <c r="N144" i="11"/>
  <c r="N145" i="11"/>
  <c r="N146" i="11"/>
  <c r="N186" i="11"/>
  <c r="N187" i="11"/>
  <c r="N188" i="11"/>
  <c r="N228" i="11"/>
  <c r="N229" i="11"/>
  <c r="N230" i="11"/>
  <c r="N99" i="11"/>
  <c r="N100" i="11"/>
  <c r="N101" i="11"/>
  <c r="N18" i="11"/>
  <c r="N19" i="11"/>
  <c r="N60" i="11"/>
  <c r="N61" i="11"/>
  <c r="N62" i="11"/>
  <c r="N102" i="11"/>
  <c r="N103" i="11"/>
  <c r="N104" i="11"/>
  <c r="N147" i="11"/>
  <c r="N148" i="11"/>
  <c r="N149" i="11"/>
  <c r="N189" i="11"/>
  <c r="N190" i="11"/>
  <c r="N191" i="11"/>
  <c r="N231" i="11"/>
  <c r="N232" i="11"/>
  <c r="N5" i="11"/>
  <c r="N21" i="11"/>
  <c r="N22" i="11"/>
  <c r="N63" i="11"/>
  <c r="N64" i="11"/>
  <c r="N65" i="11"/>
  <c r="N105" i="11"/>
  <c r="N106" i="11"/>
  <c r="N107" i="11"/>
  <c r="N150" i="11"/>
  <c r="N151" i="11"/>
  <c r="N152" i="11"/>
  <c r="N192" i="11"/>
  <c r="N193" i="11"/>
  <c r="N194" i="11"/>
  <c r="N233" i="11"/>
  <c r="N234" i="11"/>
  <c r="N8" i="11"/>
  <c r="N23" i="11"/>
  <c r="N24" i="11"/>
  <c r="N66" i="11"/>
  <c r="N67" i="11"/>
  <c r="N68" i="11"/>
  <c r="N108" i="11"/>
  <c r="N109" i="11"/>
  <c r="N110" i="11"/>
  <c r="N153" i="11"/>
  <c r="N154" i="11"/>
  <c r="N155" i="11"/>
  <c r="N195" i="11"/>
  <c r="N196" i="11"/>
  <c r="N197" i="11"/>
  <c r="N235" i="11"/>
  <c r="N236" i="11"/>
  <c r="N11" i="11"/>
  <c r="N26" i="11"/>
  <c r="N27" i="11"/>
  <c r="N69" i="11"/>
  <c r="N70" i="11"/>
  <c r="N71" i="11"/>
  <c r="N111" i="11"/>
  <c r="N112" i="11"/>
  <c r="N113" i="11"/>
  <c r="N29" i="11"/>
  <c r="N30" i="11"/>
  <c r="N72" i="11"/>
  <c r="N73" i="11"/>
  <c r="N74" i="11"/>
  <c r="N114" i="11"/>
  <c r="N115" i="11"/>
  <c r="N116" i="11"/>
  <c r="N156" i="11"/>
  <c r="N157" i="11"/>
  <c r="N158" i="11"/>
  <c r="N198" i="11"/>
  <c r="N199" i="11"/>
  <c r="N200" i="11"/>
  <c r="N237" i="11"/>
  <c r="N238" i="11"/>
  <c r="N14" i="11"/>
  <c r="N32" i="11"/>
  <c r="N33" i="11"/>
  <c r="N75" i="11"/>
  <c r="N76" i="11"/>
  <c r="N77" i="11"/>
  <c r="N35" i="11"/>
  <c r="N36" i="11"/>
  <c r="N78" i="11"/>
  <c r="N79" i="11"/>
  <c r="N80" i="11"/>
  <c r="N117" i="11"/>
  <c r="N118" i="11"/>
  <c r="N119" i="11"/>
  <c r="N159" i="11"/>
  <c r="N160" i="11"/>
  <c r="N161" i="11"/>
  <c r="N201" i="11"/>
  <c r="N202" i="11"/>
  <c r="N203" i="11"/>
  <c r="N239" i="11"/>
  <c r="N240" i="11"/>
  <c r="N17" i="11"/>
  <c r="N38" i="11"/>
  <c r="N39" i="11"/>
  <c r="N41" i="11"/>
  <c r="N42" i="11"/>
  <c r="N81" i="11"/>
  <c r="N82" i="11"/>
  <c r="N83" i="11"/>
  <c r="N120" i="11"/>
  <c r="N121" i="11"/>
  <c r="N122" i="11"/>
  <c r="N162" i="11"/>
  <c r="N163" i="11"/>
  <c r="N164" i="11"/>
  <c r="N204" i="11"/>
  <c r="N205" i="11"/>
  <c r="N206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59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5" i="11"/>
  <c r="N286" i="11"/>
  <c r="N287" i="11"/>
  <c r="N288" i="11"/>
  <c r="N289" i="11"/>
  <c r="N290" i="11"/>
  <c r="N291" i="11"/>
  <c r="N292" i="11"/>
  <c r="N293" i="11"/>
  <c r="N294" i="11"/>
  <c r="N295" i="11"/>
  <c r="N296" i="11"/>
  <c r="N297" i="11"/>
  <c r="N298" i="11"/>
  <c r="N299" i="11"/>
  <c r="N300" i="11"/>
  <c r="N301" i="11"/>
  <c r="N302" i="11"/>
  <c r="N303" i="11"/>
  <c r="N304" i="11"/>
  <c r="N305" i="11"/>
  <c r="N306" i="11"/>
  <c r="N307" i="11"/>
  <c r="N308" i="11"/>
  <c r="N309" i="11"/>
  <c r="N310" i="11"/>
  <c r="N311" i="11"/>
  <c r="N312" i="11"/>
  <c r="N313" i="11"/>
  <c r="N314" i="11"/>
  <c r="N315" i="11"/>
  <c r="N316" i="11"/>
  <c r="N317" i="11"/>
  <c r="N318" i="11"/>
  <c r="N319" i="11"/>
  <c r="N320" i="11"/>
  <c r="N321" i="11"/>
  <c r="N322" i="11"/>
  <c r="N323" i="11"/>
  <c r="N324" i="11"/>
  <c r="N325" i="11"/>
  <c r="N326" i="11"/>
  <c r="N327" i="11"/>
  <c r="N328" i="11"/>
  <c r="N329" i="11"/>
  <c r="N330" i="11"/>
  <c r="N331" i="11"/>
  <c r="N332" i="11"/>
  <c r="N333" i="11"/>
  <c r="N334" i="11"/>
  <c r="N335" i="11"/>
  <c r="N336" i="11"/>
  <c r="N337" i="11"/>
  <c r="N338" i="11"/>
  <c r="N339" i="11"/>
  <c r="N340" i="11"/>
  <c r="N341" i="11"/>
  <c r="N342" i="11"/>
  <c r="N343" i="11"/>
  <c r="N344" i="11"/>
  <c r="N345" i="11"/>
  <c r="N346" i="11"/>
  <c r="N347" i="11"/>
  <c r="N348" i="11"/>
  <c r="N349" i="11"/>
  <c r="N350" i="11"/>
  <c r="N351" i="11"/>
  <c r="N352" i="11"/>
  <c r="N353" i="11"/>
  <c r="N354" i="11"/>
  <c r="N355" i="11"/>
  <c r="N356" i="11"/>
  <c r="N357" i="11"/>
  <c r="N358" i="11"/>
  <c r="N359" i="11"/>
  <c r="N360" i="11"/>
  <c r="N361" i="11"/>
  <c r="N362" i="11"/>
  <c r="N363" i="11"/>
  <c r="N364" i="11"/>
  <c r="N365" i="11"/>
  <c r="N366" i="11"/>
  <c r="N367" i="11"/>
  <c r="N368" i="11"/>
  <c r="N369" i="11"/>
  <c r="N370" i="11"/>
  <c r="N371" i="11"/>
  <c r="N372" i="11"/>
  <c r="N373" i="11"/>
  <c r="N374" i="11"/>
  <c r="N375" i="11"/>
  <c r="N376" i="11"/>
  <c r="N377" i="11"/>
  <c r="N378" i="11"/>
  <c r="N379" i="11"/>
  <c r="N380" i="11"/>
  <c r="N381" i="11"/>
  <c r="N382" i="11"/>
  <c r="N383" i="11"/>
  <c r="N384" i="11"/>
  <c r="N385" i="11"/>
  <c r="N386" i="11"/>
  <c r="N387" i="11"/>
  <c r="N388" i="11"/>
  <c r="N389" i="11"/>
  <c r="N390" i="11"/>
  <c r="N391" i="11"/>
  <c r="N392" i="11"/>
  <c r="N393" i="11"/>
  <c r="N394" i="11"/>
  <c r="N395" i="11"/>
  <c r="N396" i="11"/>
  <c r="N397" i="11"/>
  <c r="N398" i="11"/>
  <c r="N399" i="11"/>
  <c r="N400" i="11"/>
  <c r="N401" i="11"/>
  <c r="N402" i="11"/>
  <c r="N403" i="11"/>
  <c r="N404" i="11"/>
  <c r="N405" i="11"/>
  <c r="N406" i="11"/>
  <c r="N407" i="11"/>
  <c r="N408" i="11"/>
  <c r="N409" i="11"/>
  <c r="N410" i="11"/>
  <c r="N411" i="11"/>
  <c r="N412" i="11"/>
  <c r="N413" i="11"/>
  <c r="N414" i="11"/>
  <c r="N415" i="11"/>
  <c r="N416" i="11"/>
  <c r="N417" i="11"/>
  <c r="N418" i="11"/>
  <c r="N419" i="11"/>
  <c r="N420" i="11"/>
  <c r="N421" i="11"/>
  <c r="N422" i="11"/>
  <c r="N423" i="11"/>
  <c r="N424" i="11"/>
  <c r="N425" i="11"/>
  <c r="N426" i="11"/>
  <c r="N427" i="11"/>
  <c r="N428" i="11"/>
  <c r="N429" i="11"/>
  <c r="N430" i="11"/>
  <c r="N431" i="11"/>
  <c r="N432" i="11"/>
  <c r="N433" i="11"/>
  <c r="N434" i="11"/>
  <c r="N435" i="11"/>
  <c r="N436" i="11"/>
  <c r="N437" i="11"/>
  <c r="N438" i="11"/>
  <c r="N439" i="11"/>
  <c r="N440" i="11"/>
  <c r="N441" i="11"/>
  <c r="N442" i="11"/>
  <c r="N443" i="11"/>
  <c r="N444" i="11"/>
  <c r="N445" i="11"/>
  <c r="N446" i="11"/>
  <c r="N447" i="11"/>
  <c r="N448" i="11"/>
  <c r="N449" i="11"/>
  <c r="N450" i="11"/>
  <c r="N451" i="11"/>
  <c r="N452" i="11"/>
  <c r="N453" i="11"/>
  <c r="N454" i="11"/>
  <c r="N455" i="11"/>
  <c r="N456" i="11"/>
  <c r="N457" i="11"/>
  <c r="N458" i="11"/>
  <c r="N459" i="11"/>
  <c r="N460" i="11"/>
  <c r="N461" i="11"/>
  <c r="N462" i="11"/>
  <c r="N463" i="11"/>
  <c r="N464" i="11"/>
  <c r="N465" i="11"/>
  <c r="N466" i="11"/>
  <c r="N467" i="11"/>
  <c r="N468" i="11"/>
  <c r="N469" i="11"/>
  <c r="N470" i="11"/>
  <c r="N471" i="11"/>
  <c r="N472" i="11"/>
  <c r="N473" i="11"/>
  <c r="N474" i="11"/>
  <c r="N475" i="11"/>
  <c r="N476" i="11"/>
  <c r="N477" i="11"/>
  <c r="N478" i="11"/>
  <c r="N479" i="11"/>
  <c r="N480" i="11"/>
  <c r="N481" i="11"/>
  <c r="N482" i="11"/>
  <c r="N483" i="11"/>
  <c r="N484" i="11"/>
  <c r="N485" i="11"/>
  <c r="N486" i="11"/>
  <c r="N487" i="11"/>
  <c r="N488" i="11"/>
  <c r="N489" i="11"/>
  <c r="N490" i="11"/>
  <c r="N491" i="11"/>
  <c r="N492" i="11"/>
  <c r="N493" i="11"/>
  <c r="N494" i="11"/>
  <c r="N495" i="11"/>
  <c r="N496" i="11"/>
  <c r="N497" i="11"/>
  <c r="N498" i="11"/>
  <c r="N499" i="11"/>
  <c r="N500" i="11"/>
  <c r="N501" i="11"/>
  <c r="N502" i="11"/>
  <c r="N503" i="11"/>
  <c r="N504" i="11"/>
  <c r="N505" i="11"/>
  <c r="N506" i="11"/>
  <c r="N507" i="11"/>
  <c r="N508" i="11"/>
  <c r="N509" i="11"/>
  <c r="N510" i="11"/>
  <c r="N511" i="11"/>
  <c r="N512" i="11"/>
  <c r="N513" i="11"/>
  <c r="N514" i="11"/>
  <c r="N515" i="11"/>
  <c r="N516" i="11"/>
  <c r="N517" i="11"/>
  <c r="N518" i="11"/>
  <c r="N519" i="11"/>
  <c r="N520" i="11"/>
  <c r="N521" i="11"/>
  <c r="N522" i="11"/>
  <c r="N523" i="11"/>
  <c r="N524" i="11"/>
  <c r="N525" i="11"/>
  <c r="N526" i="11"/>
  <c r="N527" i="11"/>
  <c r="N528" i="11"/>
  <c r="N529" i="11"/>
  <c r="N530" i="11"/>
  <c r="N531" i="11"/>
  <c r="N532" i="11"/>
  <c r="N533" i="11"/>
  <c r="N534" i="11"/>
  <c r="N535" i="11"/>
  <c r="N536" i="11"/>
  <c r="N537" i="11"/>
  <c r="N538" i="11"/>
  <c r="N539" i="11"/>
  <c r="N540" i="11"/>
  <c r="N541" i="11"/>
  <c r="N542" i="11"/>
  <c r="N543" i="11"/>
  <c r="N544" i="11"/>
  <c r="N545" i="11"/>
  <c r="N546" i="11"/>
  <c r="N547" i="11"/>
  <c r="N548" i="11"/>
  <c r="N549" i="11"/>
  <c r="N550" i="11"/>
  <c r="N551" i="11"/>
  <c r="N552" i="11"/>
  <c r="N553" i="11"/>
  <c r="N554" i="11"/>
  <c r="N555" i="11"/>
  <c r="N556" i="11"/>
  <c r="N557" i="11"/>
  <c r="N558" i="11"/>
  <c r="N559" i="11"/>
  <c r="N560" i="11"/>
  <c r="N561" i="11"/>
  <c r="N562" i="11"/>
  <c r="N563" i="11"/>
  <c r="N564" i="11"/>
  <c r="N565" i="11"/>
  <c r="N566" i="11"/>
  <c r="N567" i="11"/>
  <c r="N568" i="11"/>
  <c r="N569" i="11"/>
  <c r="N570" i="11"/>
  <c r="N571" i="11"/>
  <c r="N572" i="11"/>
  <c r="N573" i="11"/>
  <c r="N574" i="11"/>
  <c r="N575" i="11"/>
  <c r="N576" i="11"/>
  <c r="N577" i="11"/>
  <c r="N578" i="11"/>
  <c r="N579" i="11"/>
  <c r="N580" i="11"/>
  <c r="N581" i="11"/>
  <c r="N582" i="11"/>
  <c r="N583" i="11"/>
  <c r="N584" i="11"/>
  <c r="N585" i="11"/>
  <c r="N586" i="11"/>
  <c r="N587" i="11"/>
  <c r="N588" i="11"/>
  <c r="N589" i="11"/>
  <c r="N590" i="11"/>
  <c r="N591" i="11"/>
  <c r="N592" i="11"/>
  <c r="N593" i="11"/>
  <c r="N594" i="11"/>
  <c r="N595" i="11"/>
  <c r="N596" i="11"/>
  <c r="N597" i="11"/>
  <c r="N598" i="11"/>
  <c r="N599" i="11"/>
  <c r="N600" i="11"/>
  <c r="N601" i="11"/>
  <c r="N602" i="11"/>
  <c r="N603" i="11"/>
  <c r="N604" i="11"/>
  <c r="N605" i="11"/>
  <c r="N606" i="11"/>
  <c r="N607" i="11"/>
  <c r="N608" i="11"/>
  <c r="N609" i="11"/>
  <c r="N610" i="11"/>
  <c r="N611" i="11"/>
  <c r="N612" i="11"/>
  <c r="N613" i="11"/>
  <c r="N614" i="11"/>
  <c r="N615" i="11"/>
  <c r="N616" i="11"/>
  <c r="N617" i="11"/>
  <c r="N618" i="11"/>
  <c r="N619" i="11"/>
  <c r="N620" i="11"/>
  <c r="N621" i="11"/>
  <c r="N622" i="11"/>
  <c r="N623" i="11"/>
  <c r="N624" i="11"/>
  <c r="N625" i="11"/>
  <c r="N626" i="11"/>
  <c r="N627" i="11"/>
  <c r="N628" i="11"/>
  <c r="N629" i="11"/>
  <c r="N630" i="11"/>
  <c r="N631" i="11"/>
  <c r="N632" i="11"/>
  <c r="N633" i="11"/>
  <c r="N634" i="11"/>
  <c r="N635" i="11"/>
  <c r="N636" i="11"/>
  <c r="N637" i="11"/>
  <c r="N638" i="11"/>
  <c r="N639" i="11"/>
  <c r="N640" i="11"/>
  <c r="N641" i="11"/>
  <c r="N642" i="11"/>
  <c r="N643" i="11"/>
  <c r="N644" i="11"/>
  <c r="N645" i="11"/>
  <c r="N646" i="11"/>
  <c r="N647" i="11"/>
  <c r="N648" i="11"/>
  <c r="N649" i="11"/>
  <c r="N650" i="11"/>
  <c r="N651" i="11"/>
  <c r="N652" i="11"/>
  <c r="N653" i="11"/>
  <c r="N654" i="11"/>
  <c r="N655" i="11"/>
  <c r="N656" i="11"/>
  <c r="N657" i="11"/>
  <c r="N658" i="11"/>
  <c r="N659" i="11"/>
  <c r="N660" i="11"/>
  <c r="N661" i="11"/>
  <c r="N662" i="11"/>
  <c r="N663" i="11"/>
  <c r="N664" i="11"/>
  <c r="N665" i="11"/>
  <c r="N666" i="11"/>
  <c r="N667" i="11"/>
  <c r="N668" i="11"/>
  <c r="N669" i="11"/>
  <c r="N670" i="11"/>
  <c r="N671" i="11"/>
  <c r="E168" i="11"/>
  <c r="F168" i="11"/>
  <c r="G168" i="11"/>
  <c r="H168" i="11"/>
  <c r="I168" i="11"/>
  <c r="E169" i="11"/>
  <c r="F169" i="11"/>
  <c r="G169" i="11"/>
  <c r="H169" i="11"/>
  <c r="I169" i="11"/>
  <c r="E170" i="11"/>
  <c r="F170" i="11"/>
  <c r="G170" i="11"/>
  <c r="H170" i="11"/>
  <c r="I170" i="11"/>
  <c r="E210" i="11"/>
  <c r="F210" i="11"/>
  <c r="G210" i="11"/>
  <c r="H210" i="11"/>
  <c r="I210" i="11"/>
  <c r="E211" i="11"/>
  <c r="F211" i="11"/>
  <c r="G211" i="11"/>
  <c r="H211" i="11"/>
  <c r="I211" i="11"/>
  <c r="E212" i="11"/>
  <c r="F212" i="11"/>
  <c r="G212" i="11"/>
  <c r="H212" i="11"/>
  <c r="I212" i="11"/>
  <c r="E6" i="11"/>
  <c r="F6" i="11"/>
  <c r="G6" i="11"/>
  <c r="H6" i="11"/>
  <c r="I6" i="11"/>
  <c r="E7" i="11"/>
  <c r="F7" i="11"/>
  <c r="G7" i="11"/>
  <c r="H7" i="11"/>
  <c r="I7" i="11"/>
  <c r="E48" i="11"/>
  <c r="F48" i="11"/>
  <c r="G48" i="11"/>
  <c r="H48" i="11"/>
  <c r="I48" i="11"/>
  <c r="E49" i="11"/>
  <c r="F49" i="11"/>
  <c r="G49" i="11"/>
  <c r="H49" i="11"/>
  <c r="I49" i="11"/>
  <c r="E50" i="11"/>
  <c r="F50" i="11"/>
  <c r="G50" i="11"/>
  <c r="H50" i="11"/>
  <c r="I50" i="11"/>
  <c r="E87" i="11"/>
  <c r="F87" i="11"/>
  <c r="G87" i="11"/>
  <c r="H87" i="11"/>
  <c r="I87" i="11"/>
  <c r="E88" i="11"/>
  <c r="F88" i="11"/>
  <c r="G88" i="11"/>
  <c r="H88" i="11"/>
  <c r="I88" i="11"/>
  <c r="E89" i="11"/>
  <c r="F89" i="11"/>
  <c r="G89" i="11"/>
  <c r="H89" i="11"/>
  <c r="I89" i="11"/>
  <c r="E126" i="11"/>
  <c r="F126" i="11"/>
  <c r="G126" i="11"/>
  <c r="H126" i="11"/>
  <c r="I126" i="11"/>
  <c r="E127" i="11"/>
  <c r="F127" i="11"/>
  <c r="G127" i="11"/>
  <c r="H127" i="11"/>
  <c r="I127" i="11"/>
  <c r="E128" i="11"/>
  <c r="F128" i="11"/>
  <c r="G128" i="11"/>
  <c r="H128" i="11"/>
  <c r="I128" i="11"/>
  <c r="E171" i="11"/>
  <c r="F171" i="11"/>
  <c r="G171" i="11"/>
  <c r="H171" i="11"/>
  <c r="I171" i="11"/>
  <c r="E172" i="11"/>
  <c r="F172" i="11"/>
  <c r="G172" i="11"/>
  <c r="H172" i="11"/>
  <c r="I172" i="11"/>
  <c r="E173" i="11"/>
  <c r="F173" i="11"/>
  <c r="G173" i="11"/>
  <c r="H173" i="11"/>
  <c r="I173" i="11"/>
  <c r="E213" i="11"/>
  <c r="F213" i="11"/>
  <c r="G213" i="11"/>
  <c r="H213" i="11"/>
  <c r="I213" i="11"/>
  <c r="E214" i="11"/>
  <c r="F214" i="11"/>
  <c r="G214" i="11"/>
  <c r="H214" i="11"/>
  <c r="I214" i="11"/>
  <c r="E215" i="11"/>
  <c r="F215" i="11"/>
  <c r="G215" i="11"/>
  <c r="H215" i="11"/>
  <c r="I215" i="11"/>
  <c r="E129" i="11"/>
  <c r="F129" i="11"/>
  <c r="G129" i="11"/>
  <c r="H129" i="11"/>
  <c r="I129" i="11"/>
  <c r="E130" i="11"/>
  <c r="F130" i="11"/>
  <c r="G130" i="11"/>
  <c r="H130" i="11"/>
  <c r="I130" i="11"/>
  <c r="E131" i="11"/>
  <c r="F131" i="11"/>
  <c r="G131" i="11"/>
  <c r="H131" i="11"/>
  <c r="I131" i="11"/>
  <c r="E174" i="11"/>
  <c r="F174" i="11"/>
  <c r="G174" i="11"/>
  <c r="H174" i="11"/>
  <c r="I174" i="11"/>
  <c r="E175" i="11"/>
  <c r="F175" i="11"/>
  <c r="G175" i="11"/>
  <c r="H175" i="11"/>
  <c r="I175" i="11"/>
  <c r="E176" i="11"/>
  <c r="F176" i="11"/>
  <c r="G176" i="11"/>
  <c r="H176" i="11"/>
  <c r="I176" i="11"/>
  <c r="E216" i="11"/>
  <c r="F216" i="11"/>
  <c r="G216" i="11"/>
  <c r="H216" i="11"/>
  <c r="I216" i="11"/>
  <c r="E217" i="11"/>
  <c r="F217" i="11"/>
  <c r="G217" i="11"/>
  <c r="H217" i="11"/>
  <c r="I217" i="11"/>
  <c r="E218" i="11"/>
  <c r="F218" i="11"/>
  <c r="G218" i="11"/>
  <c r="H218" i="11"/>
  <c r="I218" i="11"/>
  <c r="E9" i="11"/>
  <c r="F9" i="11"/>
  <c r="G9" i="11"/>
  <c r="H9" i="11"/>
  <c r="I9" i="11"/>
  <c r="E10" i="11"/>
  <c r="F10" i="11"/>
  <c r="G10" i="11"/>
  <c r="H10" i="11"/>
  <c r="I10" i="11"/>
  <c r="E51" i="11"/>
  <c r="F51" i="11"/>
  <c r="G51" i="11"/>
  <c r="H51" i="11"/>
  <c r="I51" i="11"/>
  <c r="E52" i="11"/>
  <c r="F52" i="11"/>
  <c r="G52" i="11"/>
  <c r="H52" i="11"/>
  <c r="I52" i="11"/>
  <c r="E53" i="11"/>
  <c r="F53" i="11"/>
  <c r="G53" i="11"/>
  <c r="H53" i="11"/>
  <c r="I53" i="11"/>
  <c r="E90" i="11"/>
  <c r="F90" i="11"/>
  <c r="G90" i="11"/>
  <c r="H90" i="11"/>
  <c r="I90" i="11"/>
  <c r="E91" i="11"/>
  <c r="F91" i="11"/>
  <c r="G91" i="11"/>
  <c r="H91" i="11"/>
  <c r="I91" i="11"/>
  <c r="E92" i="11"/>
  <c r="F92" i="11"/>
  <c r="G92" i="11"/>
  <c r="H92" i="11"/>
  <c r="I92" i="11"/>
  <c r="E132" i="11"/>
  <c r="F132" i="11"/>
  <c r="G132" i="11"/>
  <c r="H132" i="11"/>
  <c r="I132" i="11"/>
  <c r="E133" i="11"/>
  <c r="F133" i="11"/>
  <c r="G133" i="11"/>
  <c r="H133" i="11"/>
  <c r="I133" i="11"/>
  <c r="E134" i="11"/>
  <c r="F134" i="11"/>
  <c r="G134" i="11"/>
  <c r="H134" i="11"/>
  <c r="I134" i="11"/>
  <c r="E177" i="11"/>
  <c r="F177" i="11"/>
  <c r="G177" i="11"/>
  <c r="H177" i="11"/>
  <c r="I177" i="11"/>
  <c r="E178" i="11"/>
  <c r="F178" i="11"/>
  <c r="G178" i="11"/>
  <c r="H178" i="11"/>
  <c r="I178" i="11"/>
  <c r="E179" i="11"/>
  <c r="F179" i="11"/>
  <c r="G179" i="11"/>
  <c r="H179" i="11"/>
  <c r="I179" i="11"/>
  <c r="E219" i="11"/>
  <c r="F219" i="11"/>
  <c r="G219" i="11"/>
  <c r="H219" i="11"/>
  <c r="I219" i="11"/>
  <c r="E220" i="11"/>
  <c r="F220" i="11"/>
  <c r="G220" i="11"/>
  <c r="H220" i="11"/>
  <c r="I220" i="11"/>
  <c r="E221" i="11"/>
  <c r="F221" i="11"/>
  <c r="G221" i="11"/>
  <c r="H221" i="11"/>
  <c r="I221" i="11"/>
  <c r="E135" i="11"/>
  <c r="F135" i="11"/>
  <c r="G135" i="11"/>
  <c r="H135" i="11"/>
  <c r="I135" i="11"/>
  <c r="E136" i="11"/>
  <c r="F136" i="11"/>
  <c r="G136" i="11"/>
  <c r="H136" i="11"/>
  <c r="I136" i="11"/>
  <c r="E137" i="11"/>
  <c r="F137" i="11"/>
  <c r="G137" i="11"/>
  <c r="H137" i="11"/>
  <c r="I137" i="11"/>
  <c r="E180" i="11"/>
  <c r="F180" i="11"/>
  <c r="G180" i="11"/>
  <c r="H180" i="11"/>
  <c r="I180" i="11"/>
  <c r="E181" i="11"/>
  <c r="F181" i="11"/>
  <c r="G181" i="11"/>
  <c r="H181" i="11"/>
  <c r="I181" i="11"/>
  <c r="E182" i="11"/>
  <c r="F182" i="11"/>
  <c r="G182" i="11"/>
  <c r="H182" i="11"/>
  <c r="I182" i="11"/>
  <c r="E12" i="11"/>
  <c r="F12" i="11"/>
  <c r="G12" i="11"/>
  <c r="H12" i="11"/>
  <c r="I12" i="11"/>
  <c r="E13" i="11"/>
  <c r="F13" i="11"/>
  <c r="G13" i="11"/>
  <c r="H13" i="11"/>
  <c r="I13" i="11"/>
  <c r="E54" i="11"/>
  <c r="F54" i="11"/>
  <c r="G54" i="11"/>
  <c r="H54" i="11"/>
  <c r="I54" i="11"/>
  <c r="E55" i="11"/>
  <c r="F55" i="11"/>
  <c r="G55" i="11"/>
  <c r="H55" i="11"/>
  <c r="I55" i="11"/>
  <c r="E56" i="11"/>
  <c r="F56" i="11"/>
  <c r="G56" i="11"/>
  <c r="H56" i="11"/>
  <c r="I56" i="11"/>
  <c r="E93" i="11"/>
  <c r="F93" i="11"/>
  <c r="G93" i="11"/>
  <c r="H93" i="11"/>
  <c r="I93" i="11"/>
  <c r="E94" i="11"/>
  <c r="F94" i="11"/>
  <c r="G94" i="11"/>
  <c r="H94" i="11"/>
  <c r="I94" i="11"/>
  <c r="E95" i="11"/>
  <c r="F95" i="11"/>
  <c r="G95" i="11"/>
  <c r="H95" i="11"/>
  <c r="I95" i="11"/>
  <c r="E138" i="11"/>
  <c r="F138" i="11"/>
  <c r="G138" i="11"/>
  <c r="H138" i="11"/>
  <c r="I138" i="11"/>
  <c r="E139" i="11"/>
  <c r="F139" i="11"/>
  <c r="G139" i="11"/>
  <c r="H139" i="11"/>
  <c r="I139" i="11"/>
  <c r="E140" i="11"/>
  <c r="F140" i="11"/>
  <c r="G140" i="11"/>
  <c r="H140" i="11"/>
  <c r="I140" i="11"/>
  <c r="E183" i="11"/>
  <c r="F183" i="11"/>
  <c r="G183" i="11"/>
  <c r="H183" i="11"/>
  <c r="I183" i="11"/>
  <c r="E184" i="11"/>
  <c r="F184" i="11"/>
  <c r="G184" i="11"/>
  <c r="H184" i="11"/>
  <c r="I184" i="11"/>
  <c r="E185" i="11"/>
  <c r="F185" i="11"/>
  <c r="G185" i="11"/>
  <c r="H185" i="11"/>
  <c r="I185" i="11"/>
  <c r="E222" i="11"/>
  <c r="F222" i="11"/>
  <c r="G222" i="11"/>
  <c r="H222" i="11"/>
  <c r="I222" i="11"/>
  <c r="E223" i="11"/>
  <c r="F223" i="11"/>
  <c r="G223" i="11"/>
  <c r="H223" i="11"/>
  <c r="I223" i="11"/>
  <c r="E224" i="11"/>
  <c r="F224" i="11"/>
  <c r="G224" i="11"/>
  <c r="H224" i="11"/>
  <c r="I224" i="11"/>
  <c r="E141" i="11"/>
  <c r="F141" i="11"/>
  <c r="G141" i="11"/>
  <c r="H141" i="11"/>
  <c r="I141" i="11"/>
  <c r="E142" i="11"/>
  <c r="F142" i="11"/>
  <c r="G142" i="11"/>
  <c r="H142" i="11"/>
  <c r="I142" i="11"/>
  <c r="E143" i="11"/>
  <c r="F143" i="11"/>
  <c r="G143" i="11"/>
  <c r="H143" i="11"/>
  <c r="I143" i="11"/>
  <c r="E225" i="11"/>
  <c r="F225" i="11"/>
  <c r="G225" i="11"/>
  <c r="H225" i="11"/>
  <c r="I225" i="11"/>
  <c r="E226" i="11"/>
  <c r="F226" i="11"/>
  <c r="G226" i="11"/>
  <c r="H226" i="11"/>
  <c r="I226" i="11"/>
  <c r="E227" i="11"/>
  <c r="F227" i="11"/>
  <c r="G227" i="11"/>
  <c r="H227" i="11"/>
  <c r="I227" i="11"/>
  <c r="E15" i="11"/>
  <c r="F15" i="11"/>
  <c r="G15" i="11"/>
  <c r="H15" i="11"/>
  <c r="I15" i="11"/>
  <c r="E16" i="11"/>
  <c r="F16" i="11"/>
  <c r="G16" i="11"/>
  <c r="H16" i="11"/>
  <c r="I16" i="11"/>
  <c r="E57" i="11"/>
  <c r="F57" i="11"/>
  <c r="G57" i="11"/>
  <c r="H57" i="11"/>
  <c r="I57" i="11"/>
  <c r="E58" i="11"/>
  <c r="F58" i="11"/>
  <c r="G58" i="11"/>
  <c r="H58" i="11"/>
  <c r="I58" i="11"/>
  <c r="E59" i="11"/>
  <c r="F59" i="11"/>
  <c r="G59" i="11"/>
  <c r="H59" i="11"/>
  <c r="I59" i="11"/>
  <c r="E96" i="11"/>
  <c r="F96" i="11"/>
  <c r="G96" i="11"/>
  <c r="H96" i="11"/>
  <c r="I96" i="11"/>
  <c r="E97" i="11"/>
  <c r="F97" i="11"/>
  <c r="G97" i="11"/>
  <c r="H97" i="11"/>
  <c r="I97" i="11"/>
  <c r="E98" i="11"/>
  <c r="F98" i="11"/>
  <c r="G98" i="11"/>
  <c r="H98" i="11"/>
  <c r="I98" i="11"/>
  <c r="E144" i="11"/>
  <c r="F144" i="11"/>
  <c r="G144" i="11"/>
  <c r="H144" i="11"/>
  <c r="I144" i="11"/>
  <c r="E145" i="11"/>
  <c r="F145" i="11"/>
  <c r="G145" i="11"/>
  <c r="H145" i="11"/>
  <c r="I145" i="11"/>
  <c r="E146" i="11"/>
  <c r="F146" i="11"/>
  <c r="G146" i="11"/>
  <c r="H146" i="11"/>
  <c r="I146" i="11"/>
  <c r="E186" i="11"/>
  <c r="F186" i="11"/>
  <c r="G186" i="11"/>
  <c r="H186" i="11"/>
  <c r="I186" i="11"/>
  <c r="E187" i="11"/>
  <c r="F187" i="11"/>
  <c r="G187" i="11"/>
  <c r="H187" i="11"/>
  <c r="I187" i="11"/>
  <c r="E188" i="11"/>
  <c r="F188" i="11"/>
  <c r="G188" i="11"/>
  <c r="H188" i="11"/>
  <c r="I188" i="11"/>
  <c r="E228" i="11"/>
  <c r="F228" i="11"/>
  <c r="G228" i="11"/>
  <c r="H228" i="11"/>
  <c r="I228" i="11"/>
  <c r="E229" i="11"/>
  <c r="F229" i="11"/>
  <c r="G229" i="11"/>
  <c r="H229" i="11"/>
  <c r="I229" i="11"/>
  <c r="E230" i="11"/>
  <c r="F230" i="11"/>
  <c r="G230" i="11"/>
  <c r="H230" i="11"/>
  <c r="I230" i="11"/>
  <c r="E99" i="11"/>
  <c r="F99" i="11"/>
  <c r="G99" i="11"/>
  <c r="H99" i="11"/>
  <c r="I99" i="11"/>
  <c r="E100" i="11"/>
  <c r="F100" i="11"/>
  <c r="G100" i="11"/>
  <c r="H100" i="11"/>
  <c r="I100" i="11"/>
  <c r="E101" i="11"/>
  <c r="F101" i="11"/>
  <c r="G101" i="11"/>
  <c r="H101" i="11"/>
  <c r="I101" i="11"/>
  <c r="E18" i="11"/>
  <c r="F18" i="11"/>
  <c r="G18" i="11"/>
  <c r="H18" i="11"/>
  <c r="I18" i="11"/>
  <c r="E19" i="11"/>
  <c r="F19" i="11"/>
  <c r="G19" i="11"/>
  <c r="H19" i="11"/>
  <c r="I19" i="11"/>
  <c r="E60" i="11"/>
  <c r="F60" i="11"/>
  <c r="G60" i="11"/>
  <c r="H60" i="11"/>
  <c r="I60" i="11"/>
  <c r="E61" i="11"/>
  <c r="F61" i="11"/>
  <c r="G61" i="11"/>
  <c r="H61" i="11"/>
  <c r="I61" i="11"/>
  <c r="E62" i="11"/>
  <c r="F62" i="11"/>
  <c r="G62" i="11"/>
  <c r="H62" i="11"/>
  <c r="I62" i="11"/>
  <c r="E102" i="11"/>
  <c r="F102" i="11"/>
  <c r="G102" i="11"/>
  <c r="H102" i="11"/>
  <c r="I102" i="11"/>
  <c r="E103" i="11"/>
  <c r="F103" i="11"/>
  <c r="G103" i="11"/>
  <c r="H103" i="11"/>
  <c r="I103" i="11"/>
  <c r="E104" i="11"/>
  <c r="F104" i="11"/>
  <c r="G104" i="11"/>
  <c r="H104" i="11"/>
  <c r="I104" i="11"/>
  <c r="E147" i="11"/>
  <c r="F147" i="11"/>
  <c r="G147" i="11"/>
  <c r="H147" i="11"/>
  <c r="I147" i="11"/>
  <c r="E148" i="11"/>
  <c r="F148" i="11"/>
  <c r="G148" i="11"/>
  <c r="H148" i="11"/>
  <c r="I148" i="11"/>
  <c r="E149" i="11"/>
  <c r="F149" i="11"/>
  <c r="G149" i="11"/>
  <c r="H149" i="11"/>
  <c r="I149" i="11"/>
  <c r="E189" i="11"/>
  <c r="F189" i="11"/>
  <c r="G189" i="11"/>
  <c r="H189" i="11"/>
  <c r="I189" i="11"/>
  <c r="E190" i="11"/>
  <c r="F190" i="11"/>
  <c r="G190" i="11"/>
  <c r="H190" i="11"/>
  <c r="I190" i="11"/>
  <c r="E191" i="11"/>
  <c r="F191" i="11"/>
  <c r="G191" i="11"/>
  <c r="H191" i="11"/>
  <c r="I191" i="11"/>
  <c r="E231" i="11"/>
  <c r="F231" i="11"/>
  <c r="G231" i="11"/>
  <c r="H231" i="11"/>
  <c r="I231" i="11"/>
  <c r="E232" i="11"/>
  <c r="F232" i="11"/>
  <c r="G232" i="11"/>
  <c r="H232" i="11"/>
  <c r="I232" i="11"/>
  <c r="E5" i="11"/>
  <c r="F5" i="11"/>
  <c r="G5" i="11"/>
  <c r="H5" i="11"/>
  <c r="I5" i="11"/>
  <c r="E21" i="11"/>
  <c r="F21" i="11"/>
  <c r="G21" i="11"/>
  <c r="H21" i="11"/>
  <c r="I21" i="11"/>
  <c r="E22" i="11"/>
  <c r="F22" i="11"/>
  <c r="G22" i="11"/>
  <c r="H22" i="11"/>
  <c r="I22" i="11"/>
  <c r="E63" i="11"/>
  <c r="F63" i="11"/>
  <c r="G63" i="11"/>
  <c r="H63" i="11"/>
  <c r="I63" i="11"/>
  <c r="E64" i="11"/>
  <c r="F64" i="11"/>
  <c r="G64" i="11"/>
  <c r="H64" i="11"/>
  <c r="I64" i="11"/>
  <c r="E65" i="11"/>
  <c r="F65" i="11"/>
  <c r="G65" i="11"/>
  <c r="H65" i="11"/>
  <c r="I65" i="11"/>
  <c r="E105" i="11"/>
  <c r="F105" i="11"/>
  <c r="G105" i="11"/>
  <c r="H105" i="11"/>
  <c r="I105" i="11"/>
  <c r="E106" i="11"/>
  <c r="F106" i="11"/>
  <c r="G106" i="11"/>
  <c r="H106" i="11"/>
  <c r="I106" i="11"/>
  <c r="E107" i="11"/>
  <c r="F107" i="11"/>
  <c r="G107" i="11"/>
  <c r="H107" i="11"/>
  <c r="I107" i="11"/>
  <c r="E150" i="11"/>
  <c r="F150" i="11"/>
  <c r="G150" i="11"/>
  <c r="H150" i="11"/>
  <c r="I150" i="11"/>
  <c r="E151" i="11"/>
  <c r="F151" i="11"/>
  <c r="G151" i="11"/>
  <c r="H151" i="11"/>
  <c r="I151" i="11"/>
  <c r="E152" i="11"/>
  <c r="F152" i="11"/>
  <c r="G152" i="11"/>
  <c r="H152" i="11"/>
  <c r="I152" i="11"/>
  <c r="E192" i="11"/>
  <c r="F192" i="11"/>
  <c r="G192" i="11"/>
  <c r="H192" i="11"/>
  <c r="I192" i="11"/>
  <c r="E193" i="11"/>
  <c r="F193" i="11"/>
  <c r="G193" i="11"/>
  <c r="H193" i="11"/>
  <c r="I193" i="11"/>
  <c r="E194" i="11"/>
  <c r="F194" i="11"/>
  <c r="G194" i="11"/>
  <c r="H194" i="11"/>
  <c r="I194" i="11"/>
  <c r="E233" i="11"/>
  <c r="F233" i="11"/>
  <c r="G233" i="11"/>
  <c r="H233" i="11"/>
  <c r="I233" i="11"/>
  <c r="E234" i="11"/>
  <c r="F234" i="11"/>
  <c r="G234" i="11"/>
  <c r="H234" i="11"/>
  <c r="I234" i="11"/>
  <c r="E8" i="11"/>
  <c r="F8" i="11"/>
  <c r="G8" i="11"/>
  <c r="H8" i="11"/>
  <c r="I8" i="11"/>
  <c r="E23" i="11"/>
  <c r="F23" i="11"/>
  <c r="G23" i="11"/>
  <c r="H23" i="11"/>
  <c r="I23" i="11"/>
  <c r="E24" i="11"/>
  <c r="F24" i="11"/>
  <c r="G24" i="11"/>
  <c r="H24" i="11"/>
  <c r="I24" i="11"/>
  <c r="E66" i="11"/>
  <c r="F66" i="11"/>
  <c r="G66" i="11"/>
  <c r="H66" i="11"/>
  <c r="I66" i="11"/>
  <c r="E67" i="11"/>
  <c r="F67" i="11"/>
  <c r="G67" i="11"/>
  <c r="H67" i="11"/>
  <c r="I67" i="11"/>
  <c r="E68" i="11"/>
  <c r="F68" i="11"/>
  <c r="G68" i="11"/>
  <c r="H68" i="11"/>
  <c r="I68" i="11"/>
  <c r="E108" i="11"/>
  <c r="F108" i="11"/>
  <c r="G108" i="11"/>
  <c r="H108" i="11"/>
  <c r="I108" i="11"/>
  <c r="E109" i="11"/>
  <c r="F109" i="11"/>
  <c r="G109" i="11"/>
  <c r="H109" i="11"/>
  <c r="I109" i="11"/>
  <c r="E110" i="11"/>
  <c r="F110" i="11"/>
  <c r="G110" i="11"/>
  <c r="H110" i="11"/>
  <c r="I110" i="11"/>
  <c r="E153" i="11"/>
  <c r="F153" i="11"/>
  <c r="G153" i="11"/>
  <c r="H153" i="11"/>
  <c r="I153" i="11"/>
  <c r="E154" i="11"/>
  <c r="F154" i="11"/>
  <c r="G154" i="11"/>
  <c r="H154" i="11"/>
  <c r="I154" i="11"/>
  <c r="E155" i="11"/>
  <c r="F155" i="11"/>
  <c r="G155" i="11"/>
  <c r="H155" i="11"/>
  <c r="I155" i="11"/>
  <c r="E195" i="11"/>
  <c r="F195" i="11"/>
  <c r="G195" i="11"/>
  <c r="H195" i="11"/>
  <c r="I195" i="11"/>
  <c r="E196" i="11"/>
  <c r="F196" i="11"/>
  <c r="G196" i="11"/>
  <c r="H196" i="11"/>
  <c r="I196" i="11"/>
  <c r="E197" i="11"/>
  <c r="F197" i="11"/>
  <c r="G197" i="11"/>
  <c r="H197" i="11"/>
  <c r="I197" i="11"/>
  <c r="E235" i="11"/>
  <c r="F235" i="11"/>
  <c r="G235" i="11"/>
  <c r="H235" i="11"/>
  <c r="I235" i="11"/>
  <c r="E236" i="11"/>
  <c r="F236" i="11"/>
  <c r="G236" i="11"/>
  <c r="H236" i="11"/>
  <c r="I236" i="11"/>
  <c r="E11" i="11"/>
  <c r="F11" i="11"/>
  <c r="G11" i="11"/>
  <c r="H11" i="11"/>
  <c r="I11" i="11"/>
  <c r="E26" i="11"/>
  <c r="F26" i="11"/>
  <c r="G26" i="11"/>
  <c r="H26" i="11"/>
  <c r="I26" i="11"/>
  <c r="E27" i="11"/>
  <c r="F27" i="11"/>
  <c r="G27" i="11"/>
  <c r="H27" i="11"/>
  <c r="I27" i="11"/>
  <c r="E69" i="11"/>
  <c r="F69" i="11"/>
  <c r="G69" i="11"/>
  <c r="H69" i="11"/>
  <c r="I69" i="11"/>
  <c r="E70" i="11"/>
  <c r="F70" i="11"/>
  <c r="G70" i="11"/>
  <c r="H70" i="11"/>
  <c r="I70" i="11"/>
  <c r="E71" i="11"/>
  <c r="F71" i="11"/>
  <c r="G71" i="11"/>
  <c r="H71" i="11"/>
  <c r="I71" i="11"/>
  <c r="E111" i="11"/>
  <c r="F111" i="11"/>
  <c r="G111" i="11"/>
  <c r="H111" i="11"/>
  <c r="I111" i="11"/>
  <c r="E112" i="11"/>
  <c r="F112" i="11"/>
  <c r="G112" i="11"/>
  <c r="H112" i="11"/>
  <c r="I112" i="11"/>
  <c r="E113" i="11"/>
  <c r="F113" i="11"/>
  <c r="G113" i="11"/>
  <c r="H113" i="11"/>
  <c r="I113" i="11"/>
  <c r="E29" i="11"/>
  <c r="F29" i="11"/>
  <c r="G29" i="11"/>
  <c r="H29" i="11"/>
  <c r="I29" i="11"/>
  <c r="E30" i="11"/>
  <c r="F30" i="11"/>
  <c r="G30" i="11"/>
  <c r="H30" i="11"/>
  <c r="I30" i="11"/>
  <c r="E72" i="11"/>
  <c r="F72" i="11"/>
  <c r="G72" i="11"/>
  <c r="H72" i="11"/>
  <c r="I72" i="11"/>
  <c r="E73" i="11"/>
  <c r="F73" i="11"/>
  <c r="G73" i="11"/>
  <c r="H73" i="11"/>
  <c r="I73" i="11"/>
  <c r="E74" i="11"/>
  <c r="F74" i="11"/>
  <c r="G74" i="11"/>
  <c r="H74" i="11"/>
  <c r="I74" i="11"/>
  <c r="E114" i="11"/>
  <c r="F114" i="11"/>
  <c r="G114" i="11"/>
  <c r="H114" i="11"/>
  <c r="I114" i="11"/>
  <c r="E115" i="11"/>
  <c r="F115" i="11"/>
  <c r="G115" i="11"/>
  <c r="H115" i="11"/>
  <c r="I115" i="11"/>
  <c r="E116" i="11"/>
  <c r="F116" i="11"/>
  <c r="G116" i="11"/>
  <c r="H116" i="11"/>
  <c r="I116" i="11"/>
  <c r="E156" i="11"/>
  <c r="F156" i="11"/>
  <c r="G156" i="11"/>
  <c r="H156" i="11"/>
  <c r="I156" i="11"/>
  <c r="E157" i="11"/>
  <c r="F157" i="11"/>
  <c r="G157" i="11"/>
  <c r="H157" i="11"/>
  <c r="I157" i="11"/>
  <c r="E158" i="11"/>
  <c r="F158" i="11"/>
  <c r="G158" i="11"/>
  <c r="H158" i="11"/>
  <c r="I158" i="11"/>
  <c r="E198" i="11"/>
  <c r="F198" i="11"/>
  <c r="G198" i="11"/>
  <c r="H198" i="11"/>
  <c r="I198" i="11"/>
  <c r="E199" i="11"/>
  <c r="F199" i="11"/>
  <c r="G199" i="11"/>
  <c r="H199" i="11"/>
  <c r="I199" i="11"/>
  <c r="E200" i="11"/>
  <c r="F200" i="11"/>
  <c r="G200" i="11"/>
  <c r="H200" i="11"/>
  <c r="I200" i="11"/>
  <c r="E237" i="11"/>
  <c r="F237" i="11"/>
  <c r="G237" i="11"/>
  <c r="H237" i="11"/>
  <c r="I237" i="11"/>
  <c r="E238" i="11"/>
  <c r="F238" i="11"/>
  <c r="G238" i="11"/>
  <c r="H238" i="11"/>
  <c r="I238" i="11"/>
  <c r="E14" i="11"/>
  <c r="F14" i="11"/>
  <c r="G14" i="11"/>
  <c r="H14" i="11"/>
  <c r="I14" i="11"/>
  <c r="E32" i="11"/>
  <c r="F32" i="11"/>
  <c r="G32" i="11"/>
  <c r="H32" i="11"/>
  <c r="I32" i="11"/>
  <c r="E33" i="11"/>
  <c r="F33" i="11"/>
  <c r="G33" i="11"/>
  <c r="H33" i="11"/>
  <c r="I33" i="11"/>
  <c r="E75" i="11"/>
  <c r="F75" i="11"/>
  <c r="G75" i="11"/>
  <c r="H75" i="11"/>
  <c r="I75" i="11"/>
  <c r="E76" i="11"/>
  <c r="F76" i="11"/>
  <c r="G76" i="11"/>
  <c r="H76" i="11"/>
  <c r="I76" i="11"/>
  <c r="E77" i="11"/>
  <c r="F77" i="11"/>
  <c r="G77" i="11"/>
  <c r="H77" i="11"/>
  <c r="I77" i="11"/>
  <c r="E35" i="11"/>
  <c r="F35" i="11"/>
  <c r="G35" i="11"/>
  <c r="H35" i="11"/>
  <c r="I35" i="11"/>
  <c r="E36" i="11"/>
  <c r="F36" i="11"/>
  <c r="G36" i="11"/>
  <c r="H36" i="11"/>
  <c r="I36" i="11"/>
  <c r="E78" i="11"/>
  <c r="F78" i="11"/>
  <c r="G78" i="11"/>
  <c r="H78" i="11"/>
  <c r="I78" i="11"/>
  <c r="E79" i="11"/>
  <c r="F79" i="11"/>
  <c r="G79" i="11"/>
  <c r="H79" i="11"/>
  <c r="I79" i="11"/>
  <c r="E80" i="11"/>
  <c r="F80" i="11"/>
  <c r="G80" i="11"/>
  <c r="H80" i="11"/>
  <c r="I80" i="11"/>
  <c r="E117" i="11"/>
  <c r="F117" i="11"/>
  <c r="G117" i="11"/>
  <c r="H117" i="11"/>
  <c r="I117" i="11"/>
  <c r="E118" i="11"/>
  <c r="F118" i="11"/>
  <c r="G118" i="11"/>
  <c r="H118" i="11"/>
  <c r="I118" i="11"/>
  <c r="E119" i="11"/>
  <c r="F119" i="11"/>
  <c r="G119" i="11"/>
  <c r="H119" i="11"/>
  <c r="I119" i="11"/>
  <c r="E159" i="11"/>
  <c r="F159" i="11"/>
  <c r="G159" i="11"/>
  <c r="H159" i="11"/>
  <c r="I159" i="11"/>
  <c r="E160" i="11"/>
  <c r="F160" i="11"/>
  <c r="G160" i="11"/>
  <c r="H160" i="11"/>
  <c r="I160" i="11"/>
  <c r="E161" i="11"/>
  <c r="F161" i="11"/>
  <c r="G161" i="11"/>
  <c r="H161" i="11"/>
  <c r="I161" i="11"/>
  <c r="E201" i="11"/>
  <c r="F201" i="11"/>
  <c r="G201" i="11"/>
  <c r="H201" i="11"/>
  <c r="I201" i="11"/>
  <c r="E202" i="11"/>
  <c r="F202" i="11"/>
  <c r="G202" i="11"/>
  <c r="H202" i="11"/>
  <c r="I202" i="11"/>
  <c r="E203" i="11"/>
  <c r="F203" i="11"/>
  <c r="G203" i="11"/>
  <c r="H203" i="11"/>
  <c r="I203" i="11"/>
  <c r="E239" i="11"/>
  <c r="F239" i="11"/>
  <c r="G239" i="11"/>
  <c r="H239" i="11"/>
  <c r="I239" i="11"/>
  <c r="E240" i="11"/>
  <c r="F240" i="11"/>
  <c r="G240" i="11"/>
  <c r="H240" i="11"/>
  <c r="I240" i="11"/>
  <c r="E17" i="11"/>
  <c r="F17" i="11"/>
  <c r="G17" i="11"/>
  <c r="H17" i="11"/>
  <c r="I17" i="11"/>
  <c r="E38" i="11"/>
  <c r="F38" i="11"/>
  <c r="G38" i="11"/>
  <c r="H38" i="11"/>
  <c r="I38" i="11"/>
  <c r="E39" i="11"/>
  <c r="F39" i="11"/>
  <c r="G39" i="11"/>
  <c r="H39" i="11"/>
  <c r="I39" i="11"/>
  <c r="E41" i="11"/>
  <c r="F41" i="11"/>
  <c r="G41" i="11"/>
  <c r="H41" i="11"/>
  <c r="I41" i="11"/>
  <c r="E42" i="11"/>
  <c r="F42" i="11"/>
  <c r="G42" i="11"/>
  <c r="H42" i="11"/>
  <c r="I42" i="11"/>
  <c r="E81" i="11"/>
  <c r="F81" i="11"/>
  <c r="G81" i="11"/>
  <c r="H81" i="11"/>
  <c r="I81" i="11"/>
  <c r="E82" i="11"/>
  <c r="F82" i="11"/>
  <c r="G82" i="11"/>
  <c r="H82" i="11"/>
  <c r="I82" i="11"/>
  <c r="E83" i="11"/>
  <c r="F83" i="11"/>
  <c r="G83" i="11"/>
  <c r="H83" i="11"/>
  <c r="I83" i="11"/>
  <c r="E120" i="11"/>
  <c r="F120" i="11"/>
  <c r="G120" i="11"/>
  <c r="H120" i="11"/>
  <c r="I120" i="11"/>
  <c r="E121" i="11"/>
  <c r="F121" i="11"/>
  <c r="G121" i="11"/>
  <c r="H121" i="11"/>
  <c r="I121" i="11"/>
  <c r="E122" i="11"/>
  <c r="F122" i="11"/>
  <c r="G122" i="11"/>
  <c r="H122" i="11"/>
  <c r="I122" i="11"/>
  <c r="E162" i="11"/>
  <c r="F162" i="11"/>
  <c r="G162" i="11"/>
  <c r="H162" i="11"/>
  <c r="I162" i="11"/>
  <c r="E163" i="11"/>
  <c r="F163" i="11"/>
  <c r="G163" i="11"/>
  <c r="H163" i="11"/>
  <c r="I163" i="11"/>
  <c r="E164" i="11"/>
  <c r="F164" i="11"/>
  <c r="G164" i="11"/>
  <c r="H164" i="11"/>
  <c r="I164" i="11"/>
  <c r="E204" i="11"/>
  <c r="F204" i="11"/>
  <c r="G204" i="11"/>
  <c r="H204" i="11"/>
  <c r="I204" i="11"/>
  <c r="E205" i="11"/>
  <c r="F205" i="11"/>
  <c r="G205" i="11"/>
  <c r="H205" i="11"/>
  <c r="I205" i="11"/>
  <c r="E206" i="11"/>
  <c r="F206" i="11"/>
  <c r="G206" i="11"/>
  <c r="H206" i="11"/>
  <c r="I206" i="11"/>
  <c r="E241" i="11"/>
  <c r="F241" i="11"/>
  <c r="G241" i="11"/>
  <c r="H241" i="11"/>
  <c r="I241" i="11"/>
  <c r="E242" i="11"/>
  <c r="F242" i="11"/>
  <c r="G242" i="11"/>
  <c r="H242" i="11"/>
  <c r="I242" i="11"/>
  <c r="E43" i="11"/>
  <c r="G43" i="11"/>
  <c r="H43" i="11"/>
  <c r="I43" i="11"/>
  <c r="E243" i="11"/>
  <c r="F243" i="11"/>
  <c r="G243" i="11"/>
  <c r="H243" i="11"/>
  <c r="I243" i="11"/>
  <c r="E244" i="11"/>
  <c r="F244" i="11"/>
  <c r="G244" i="11"/>
  <c r="H244" i="11"/>
  <c r="I244" i="11"/>
  <c r="E245" i="11"/>
  <c r="F245" i="11"/>
  <c r="G245" i="11"/>
  <c r="H245" i="11"/>
  <c r="I245" i="11"/>
  <c r="E246" i="11"/>
  <c r="F246" i="11"/>
  <c r="G246" i="11"/>
  <c r="H246" i="11"/>
  <c r="I246" i="11"/>
  <c r="E247" i="11"/>
  <c r="F247" i="11"/>
  <c r="G247" i="11"/>
  <c r="H247" i="11"/>
  <c r="I247" i="11"/>
  <c r="E248" i="11"/>
  <c r="F248" i="11"/>
  <c r="G248" i="11"/>
  <c r="H248" i="11"/>
  <c r="I248" i="11"/>
  <c r="E249" i="11"/>
  <c r="F249" i="11"/>
  <c r="G249" i="11"/>
  <c r="H249" i="11"/>
  <c r="I249" i="11"/>
  <c r="E250" i="11"/>
  <c r="F250" i="11"/>
  <c r="G250" i="11"/>
  <c r="H250" i="11"/>
  <c r="I250" i="11"/>
  <c r="E251" i="11"/>
  <c r="F251" i="11"/>
  <c r="G251" i="11"/>
  <c r="H251" i="11"/>
  <c r="I251" i="11"/>
  <c r="E252" i="11"/>
  <c r="F252" i="11"/>
  <c r="G252" i="11"/>
  <c r="H252" i="11"/>
  <c r="I252" i="11"/>
  <c r="E253" i="11"/>
  <c r="F253" i="11"/>
  <c r="G253" i="11"/>
  <c r="H253" i="11"/>
  <c r="I253" i="11"/>
  <c r="E254" i="11"/>
  <c r="F254" i="11"/>
  <c r="G254" i="11"/>
  <c r="H254" i="11"/>
  <c r="I254" i="11"/>
  <c r="E255" i="11"/>
  <c r="F255" i="11"/>
  <c r="G255" i="11"/>
  <c r="H255" i="11"/>
  <c r="I255" i="11"/>
  <c r="E256" i="11"/>
  <c r="F256" i="11"/>
  <c r="G256" i="11"/>
  <c r="H256" i="11"/>
  <c r="I256" i="11"/>
  <c r="E257" i="11"/>
  <c r="F257" i="11"/>
  <c r="G257" i="11"/>
  <c r="H257" i="11"/>
  <c r="I257" i="11"/>
  <c r="E258" i="11"/>
  <c r="F258" i="11"/>
  <c r="G258" i="11"/>
  <c r="H258" i="11"/>
  <c r="I258" i="11"/>
  <c r="E259" i="11"/>
  <c r="F259" i="11"/>
  <c r="G259" i="11"/>
  <c r="H259" i="11"/>
  <c r="I259" i="11"/>
  <c r="E260" i="11"/>
  <c r="F260" i="11"/>
  <c r="G260" i="11"/>
  <c r="H260" i="11"/>
  <c r="I260" i="11"/>
  <c r="E261" i="11"/>
  <c r="F261" i="11"/>
  <c r="G261" i="11"/>
  <c r="H261" i="11"/>
  <c r="I261" i="11"/>
  <c r="E262" i="11"/>
  <c r="F262" i="11"/>
  <c r="G262" i="11"/>
  <c r="H262" i="11"/>
  <c r="I262" i="11"/>
  <c r="E263" i="11"/>
  <c r="F263" i="11"/>
  <c r="G263" i="11"/>
  <c r="H263" i="11"/>
  <c r="I263" i="11"/>
  <c r="E264" i="11"/>
  <c r="F264" i="11"/>
  <c r="G264" i="11"/>
  <c r="H264" i="11"/>
  <c r="I264" i="11"/>
  <c r="E265" i="11"/>
  <c r="F265" i="11"/>
  <c r="G265" i="11"/>
  <c r="H265" i="11"/>
  <c r="I265" i="11"/>
  <c r="E266" i="11"/>
  <c r="F266" i="11"/>
  <c r="G266" i="11"/>
  <c r="H266" i="11"/>
  <c r="I266" i="11"/>
  <c r="E267" i="11"/>
  <c r="F267" i="11"/>
  <c r="G267" i="11"/>
  <c r="H267" i="11"/>
  <c r="I267" i="11"/>
  <c r="E268" i="11"/>
  <c r="F268" i="11"/>
  <c r="G268" i="11"/>
  <c r="H268" i="11"/>
  <c r="I268" i="11"/>
  <c r="E269" i="11"/>
  <c r="F269" i="11"/>
  <c r="G269" i="11"/>
  <c r="H269" i="11"/>
  <c r="I269" i="11"/>
  <c r="E270" i="11"/>
  <c r="F270" i="11"/>
  <c r="G270" i="11"/>
  <c r="H270" i="11"/>
  <c r="I270" i="11"/>
  <c r="E271" i="11"/>
  <c r="F271" i="11"/>
  <c r="G271" i="11"/>
  <c r="H271" i="11"/>
  <c r="I271" i="11"/>
  <c r="E272" i="11"/>
  <c r="F272" i="11"/>
  <c r="G272" i="11"/>
  <c r="H272" i="11"/>
  <c r="I272" i="11"/>
  <c r="E273" i="11"/>
  <c r="F273" i="11"/>
  <c r="G273" i="11"/>
  <c r="H273" i="11"/>
  <c r="I273" i="11"/>
  <c r="E274" i="11"/>
  <c r="F274" i="11"/>
  <c r="G274" i="11"/>
  <c r="H274" i="11"/>
  <c r="I274" i="11"/>
  <c r="E275" i="11"/>
  <c r="F275" i="11"/>
  <c r="G275" i="11"/>
  <c r="H275" i="11"/>
  <c r="I275" i="11"/>
  <c r="E276" i="11"/>
  <c r="F276" i="11"/>
  <c r="G276" i="11"/>
  <c r="H276" i="11"/>
  <c r="I276" i="11"/>
  <c r="E277" i="11"/>
  <c r="F277" i="11"/>
  <c r="G277" i="11"/>
  <c r="H277" i="11"/>
  <c r="I277" i="11"/>
  <c r="E278" i="11"/>
  <c r="F278" i="11"/>
  <c r="G278" i="11"/>
  <c r="H278" i="11"/>
  <c r="I278" i="11"/>
  <c r="E279" i="11"/>
  <c r="F279" i="11"/>
  <c r="G279" i="11"/>
  <c r="H279" i="11"/>
  <c r="I279" i="11"/>
  <c r="E280" i="11"/>
  <c r="F280" i="11"/>
  <c r="G280" i="11"/>
  <c r="H280" i="11"/>
  <c r="I280" i="11"/>
  <c r="E281" i="11"/>
  <c r="F281" i="11"/>
  <c r="G281" i="11"/>
  <c r="H281" i="11"/>
  <c r="I281" i="11"/>
  <c r="E282" i="11"/>
  <c r="F282" i="11"/>
  <c r="G282" i="11"/>
  <c r="H282" i="11"/>
  <c r="I282" i="11"/>
  <c r="E283" i="11"/>
  <c r="F283" i="11"/>
  <c r="G283" i="11"/>
  <c r="H283" i="11"/>
  <c r="I283" i="11"/>
  <c r="E284" i="11"/>
  <c r="F284" i="11"/>
  <c r="G284" i="11"/>
  <c r="H284" i="11"/>
  <c r="I284" i="11"/>
  <c r="E285" i="11"/>
  <c r="F285" i="11"/>
  <c r="G285" i="11"/>
  <c r="H285" i="11"/>
  <c r="I285" i="11"/>
  <c r="E286" i="11"/>
  <c r="F286" i="11"/>
  <c r="G286" i="11"/>
  <c r="H286" i="11"/>
  <c r="I286" i="11"/>
  <c r="E287" i="11"/>
  <c r="F287" i="11"/>
  <c r="G287" i="11"/>
  <c r="H287" i="11"/>
  <c r="I287" i="11"/>
  <c r="E288" i="11"/>
  <c r="F288" i="11"/>
  <c r="G288" i="11"/>
  <c r="H288" i="11"/>
  <c r="I288" i="11"/>
  <c r="E289" i="11"/>
  <c r="F289" i="11"/>
  <c r="G289" i="11"/>
  <c r="H289" i="11"/>
  <c r="I289" i="11"/>
  <c r="E290" i="11"/>
  <c r="F290" i="11"/>
  <c r="G290" i="11"/>
  <c r="H290" i="11"/>
  <c r="I290" i="11"/>
  <c r="E291" i="11"/>
  <c r="F291" i="11"/>
  <c r="G291" i="11"/>
  <c r="H291" i="11"/>
  <c r="I291" i="11"/>
  <c r="E292" i="11"/>
  <c r="F292" i="11"/>
  <c r="G292" i="11"/>
  <c r="H292" i="11"/>
  <c r="I292" i="11"/>
  <c r="E293" i="11"/>
  <c r="F293" i="11"/>
  <c r="G293" i="11"/>
  <c r="H293" i="11"/>
  <c r="I293" i="11"/>
  <c r="E294" i="11"/>
  <c r="F294" i="11"/>
  <c r="G294" i="11"/>
  <c r="H294" i="11"/>
  <c r="I294" i="11"/>
  <c r="E295" i="11"/>
  <c r="F295" i="11"/>
  <c r="G295" i="11"/>
  <c r="H295" i="11"/>
  <c r="I295" i="11"/>
  <c r="E296" i="11"/>
  <c r="F296" i="11"/>
  <c r="G296" i="11"/>
  <c r="H296" i="11"/>
  <c r="I296" i="11"/>
  <c r="E297" i="11"/>
  <c r="F297" i="11"/>
  <c r="G297" i="11"/>
  <c r="H297" i="11"/>
  <c r="I297" i="11"/>
  <c r="E298" i="11"/>
  <c r="F298" i="11"/>
  <c r="G298" i="11"/>
  <c r="H298" i="11"/>
  <c r="I298" i="11"/>
  <c r="E299" i="11"/>
  <c r="F299" i="11"/>
  <c r="G299" i="11"/>
  <c r="H299" i="11"/>
  <c r="I299" i="11"/>
  <c r="E300" i="11"/>
  <c r="F300" i="11"/>
  <c r="G300" i="11"/>
  <c r="H300" i="11"/>
  <c r="I300" i="11"/>
  <c r="E301" i="11"/>
  <c r="F301" i="11"/>
  <c r="G301" i="11"/>
  <c r="H301" i="11"/>
  <c r="I301" i="11"/>
  <c r="E302" i="11"/>
  <c r="F302" i="11"/>
  <c r="G302" i="11"/>
  <c r="H302" i="11"/>
  <c r="I302" i="11"/>
  <c r="E303" i="11"/>
  <c r="F303" i="11"/>
  <c r="G303" i="11"/>
  <c r="H303" i="11"/>
  <c r="I303" i="11"/>
  <c r="E304" i="11"/>
  <c r="F304" i="11"/>
  <c r="G304" i="11"/>
  <c r="H304" i="11"/>
  <c r="I304" i="11"/>
  <c r="E305" i="11"/>
  <c r="F305" i="11"/>
  <c r="G305" i="11"/>
  <c r="H305" i="11"/>
  <c r="I305" i="11"/>
  <c r="E306" i="11"/>
  <c r="F306" i="11"/>
  <c r="G306" i="11"/>
  <c r="H306" i="11"/>
  <c r="I306" i="11"/>
  <c r="E307" i="11"/>
  <c r="F307" i="11"/>
  <c r="G307" i="11"/>
  <c r="H307" i="11"/>
  <c r="I307" i="11"/>
  <c r="E308" i="11"/>
  <c r="F308" i="11"/>
  <c r="G308" i="11"/>
  <c r="H308" i="11"/>
  <c r="I308" i="11"/>
  <c r="E309" i="11"/>
  <c r="F309" i="11"/>
  <c r="G309" i="11"/>
  <c r="H309" i="11"/>
  <c r="I309" i="11"/>
  <c r="E310" i="11"/>
  <c r="F310" i="11"/>
  <c r="G310" i="11"/>
  <c r="H310" i="11"/>
  <c r="I310" i="11"/>
  <c r="E311" i="11"/>
  <c r="F311" i="11"/>
  <c r="G311" i="11"/>
  <c r="H311" i="11"/>
  <c r="I311" i="11"/>
  <c r="E312" i="11"/>
  <c r="F312" i="11"/>
  <c r="G312" i="11"/>
  <c r="H312" i="11"/>
  <c r="I312" i="11"/>
  <c r="E313" i="11"/>
  <c r="F313" i="11"/>
  <c r="G313" i="11"/>
  <c r="H313" i="11"/>
  <c r="I313" i="11"/>
  <c r="E314" i="11"/>
  <c r="F314" i="11"/>
  <c r="G314" i="11"/>
  <c r="H314" i="11"/>
  <c r="I314" i="11"/>
  <c r="E315" i="11"/>
  <c r="F315" i="11"/>
  <c r="G315" i="11"/>
  <c r="H315" i="11"/>
  <c r="I315" i="11"/>
  <c r="E316" i="11"/>
  <c r="F316" i="11"/>
  <c r="G316" i="11"/>
  <c r="H316" i="11"/>
  <c r="I316" i="11"/>
  <c r="E317" i="11"/>
  <c r="F317" i="11"/>
  <c r="G317" i="11"/>
  <c r="H317" i="11"/>
  <c r="I317" i="11"/>
  <c r="E318" i="11"/>
  <c r="F318" i="11"/>
  <c r="G318" i="11"/>
  <c r="H318" i="11"/>
  <c r="I318" i="11"/>
  <c r="E319" i="11"/>
  <c r="F319" i="11"/>
  <c r="G319" i="11"/>
  <c r="H319" i="11"/>
  <c r="I319" i="11"/>
  <c r="E320" i="11"/>
  <c r="F320" i="11"/>
  <c r="G320" i="11"/>
  <c r="H320" i="11"/>
  <c r="I320" i="11"/>
  <c r="E321" i="11"/>
  <c r="F321" i="11"/>
  <c r="G321" i="11"/>
  <c r="H321" i="11"/>
  <c r="I321" i="11"/>
  <c r="E322" i="11"/>
  <c r="F322" i="11"/>
  <c r="G322" i="11"/>
  <c r="H322" i="11"/>
  <c r="I322" i="11"/>
  <c r="E323" i="11"/>
  <c r="F323" i="11"/>
  <c r="G323" i="11"/>
  <c r="H323" i="11"/>
  <c r="I323" i="11"/>
  <c r="E324" i="11"/>
  <c r="F324" i="11"/>
  <c r="G324" i="11"/>
  <c r="H324" i="11"/>
  <c r="I324" i="11"/>
  <c r="E325" i="11"/>
  <c r="F325" i="11"/>
  <c r="G325" i="11"/>
  <c r="H325" i="11"/>
  <c r="I325" i="11"/>
  <c r="E326" i="11"/>
  <c r="F326" i="11"/>
  <c r="G326" i="11"/>
  <c r="H326" i="11"/>
  <c r="I326" i="11"/>
  <c r="E327" i="11"/>
  <c r="F327" i="11"/>
  <c r="G327" i="11"/>
  <c r="H327" i="11"/>
  <c r="I327" i="11"/>
  <c r="E328" i="11"/>
  <c r="F328" i="11"/>
  <c r="G328" i="11"/>
  <c r="H328" i="11"/>
  <c r="I328" i="11"/>
  <c r="E329" i="11"/>
  <c r="F329" i="11"/>
  <c r="G329" i="11"/>
  <c r="H329" i="11"/>
  <c r="I329" i="11"/>
  <c r="E330" i="11"/>
  <c r="F330" i="11"/>
  <c r="G330" i="11"/>
  <c r="H330" i="11"/>
  <c r="I330" i="11"/>
  <c r="E331" i="11"/>
  <c r="F331" i="11"/>
  <c r="G331" i="11"/>
  <c r="H331" i="11"/>
  <c r="I331" i="11"/>
  <c r="E332" i="11"/>
  <c r="F332" i="11"/>
  <c r="G332" i="11"/>
  <c r="H332" i="11"/>
  <c r="I332" i="11"/>
  <c r="E333" i="11"/>
  <c r="F333" i="11"/>
  <c r="G333" i="11"/>
  <c r="H333" i="11"/>
  <c r="I333" i="11"/>
  <c r="E334" i="11"/>
  <c r="F334" i="11"/>
  <c r="G334" i="11"/>
  <c r="H334" i="11"/>
  <c r="I334" i="11"/>
  <c r="E335" i="11"/>
  <c r="F335" i="11"/>
  <c r="G335" i="11"/>
  <c r="H335" i="11"/>
  <c r="I335" i="11"/>
  <c r="E336" i="11"/>
  <c r="F336" i="11"/>
  <c r="G336" i="11"/>
  <c r="H336" i="11"/>
  <c r="I336" i="11"/>
  <c r="E337" i="11"/>
  <c r="F337" i="11"/>
  <c r="G337" i="11"/>
  <c r="H337" i="11"/>
  <c r="I337" i="11"/>
  <c r="E338" i="11"/>
  <c r="F338" i="11"/>
  <c r="G338" i="11"/>
  <c r="H338" i="11"/>
  <c r="I338" i="11"/>
  <c r="E339" i="11"/>
  <c r="F339" i="11"/>
  <c r="G339" i="11"/>
  <c r="H339" i="11"/>
  <c r="I339" i="11"/>
  <c r="E340" i="11"/>
  <c r="F340" i="11"/>
  <c r="G340" i="11"/>
  <c r="H340" i="11"/>
  <c r="I340" i="11"/>
  <c r="E341" i="11"/>
  <c r="F341" i="11"/>
  <c r="G341" i="11"/>
  <c r="H341" i="11"/>
  <c r="I341" i="11"/>
  <c r="E342" i="11"/>
  <c r="F342" i="11"/>
  <c r="G342" i="11"/>
  <c r="H342" i="11"/>
  <c r="I342" i="11"/>
  <c r="E343" i="11"/>
  <c r="F343" i="11"/>
  <c r="G343" i="11"/>
  <c r="H343" i="11"/>
  <c r="I343" i="11"/>
  <c r="E344" i="11"/>
  <c r="F344" i="11"/>
  <c r="G344" i="11"/>
  <c r="H344" i="11"/>
  <c r="I344" i="11"/>
  <c r="E345" i="11"/>
  <c r="F345" i="11"/>
  <c r="G345" i="11"/>
  <c r="H345" i="11"/>
  <c r="I345" i="11"/>
  <c r="E346" i="11"/>
  <c r="F346" i="11"/>
  <c r="G346" i="11"/>
  <c r="H346" i="11"/>
  <c r="I346" i="11"/>
  <c r="E347" i="11"/>
  <c r="F347" i="11"/>
  <c r="G347" i="11"/>
  <c r="H347" i="11"/>
  <c r="I347" i="11"/>
  <c r="E348" i="11"/>
  <c r="F348" i="11"/>
  <c r="G348" i="11"/>
  <c r="H348" i="11"/>
  <c r="I348" i="11"/>
  <c r="E349" i="11"/>
  <c r="F349" i="11"/>
  <c r="G349" i="11"/>
  <c r="H349" i="11"/>
  <c r="I349" i="11"/>
  <c r="E350" i="11"/>
  <c r="F350" i="11"/>
  <c r="G350" i="11"/>
  <c r="H350" i="11"/>
  <c r="I350" i="11"/>
  <c r="E351" i="11"/>
  <c r="F351" i="11"/>
  <c r="G351" i="11"/>
  <c r="H351" i="11"/>
  <c r="I351" i="11"/>
  <c r="E352" i="11"/>
  <c r="F352" i="11"/>
  <c r="G352" i="11"/>
  <c r="H352" i="11"/>
  <c r="I352" i="11"/>
  <c r="E353" i="11"/>
  <c r="F353" i="11"/>
  <c r="G353" i="11"/>
  <c r="H353" i="11"/>
  <c r="I353" i="11"/>
  <c r="E354" i="11"/>
  <c r="F354" i="11"/>
  <c r="G354" i="11"/>
  <c r="H354" i="11"/>
  <c r="I354" i="11"/>
  <c r="E355" i="11"/>
  <c r="F355" i="11"/>
  <c r="G355" i="11"/>
  <c r="H355" i="11"/>
  <c r="I355" i="11"/>
  <c r="E356" i="11"/>
  <c r="F356" i="11"/>
  <c r="G356" i="11"/>
  <c r="H356" i="11"/>
  <c r="I356" i="11"/>
  <c r="E357" i="11"/>
  <c r="F357" i="11"/>
  <c r="G357" i="11"/>
  <c r="H357" i="11"/>
  <c r="I357" i="11"/>
  <c r="E358" i="11"/>
  <c r="F358" i="11"/>
  <c r="G358" i="11"/>
  <c r="H358" i="11"/>
  <c r="I358" i="11"/>
  <c r="E359" i="11"/>
  <c r="F359" i="11"/>
  <c r="G359" i="11"/>
  <c r="H359" i="11"/>
  <c r="I359" i="11"/>
  <c r="E360" i="11"/>
  <c r="F360" i="11"/>
  <c r="G360" i="11"/>
  <c r="H360" i="11"/>
  <c r="I360" i="11"/>
  <c r="E361" i="11"/>
  <c r="F361" i="11"/>
  <c r="G361" i="11"/>
  <c r="H361" i="11"/>
  <c r="I361" i="11"/>
  <c r="E362" i="11"/>
  <c r="F362" i="11"/>
  <c r="G362" i="11"/>
  <c r="H362" i="11"/>
  <c r="I362" i="11"/>
  <c r="E363" i="11"/>
  <c r="F363" i="11"/>
  <c r="G363" i="11"/>
  <c r="H363" i="11"/>
  <c r="I363" i="11"/>
  <c r="E364" i="11"/>
  <c r="F364" i="11"/>
  <c r="G364" i="11"/>
  <c r="H364" i="11"/>
  <c r="I364" i="11"/>
  <c r="E365" i="11"/>
  <c r="F365" i="11"/>
  <c r="G365" i="11"/>
  <c r="H365" i="11"/>
  <c r="I365" i="11"/>
  <c r="E366" i="11"/>
  <c r="F366" i="11"/>
  <c r="G366" i="11"/>
  <c r="H366" i="11"/>
  <c r="I366" i="11"/>
  <c r="E367" i="11"/>
  <c r="F367" i="11"/>
  <c r="G367" i="11"/>
  <c r="H367" i="11"/>
  <c r="I367" i="11"/>
  <c r="E368" i="11"/>
  <c r="F368" i="11"/>
  <c r="G368" i="11"/>
  <c r="H368" i="11"/>
  <c r="I368" i="11"/>
  <c r="E369" i="11"/>
  <c r="F369" i="11"/>
  <c r="G369" i="11"/>
  <c r="H369" i="11"/>
  <c r="I369" i="11"/>
  <c r="E370" i="11"/>
  <c r="F370" i="11"/>
  <c r="G370" i="11"/>
  <c r="H370" i="11"/>
  <c r="I370" i="11"/>
  <c r="E371" i="11"/>
  <c r="F371" i="11"/>
  <c r="G371" i="11"/>
  <c r="H371" i="11"/>
  <c r="I371" i="11"/>
  <c r="E372" i="11"/>
  <c r="F372" i="11"/>
  <c r="G372" i="11"/>
  <c r="H372" i="11"/>
  <c r="I372" i="11"/>
  <c r="E373" i="11"/>
  <c r="F373" i="11"/>
  <c r="G373" i="11"/>
  <c r="H373" i="11"/>
  <c r="I373" i="11"/>
  <c r="E374" i="11"/>
  <c r="F374" i="11"/>
  <c r="G374" i="11"/>
  <c r="H374" i="11"/>
  <c r="I374" i="11"/>
  <c r="E375" i="11"/>
  <c r="F375" i="11"/>
  <c r="G375" i="11"/>
  <c r="H375" i="11"/>
  <c r="I375" i="11"/>
  <c r="E376" i="11"/>
  <c r="F376" i="11"/>
  <c r="G376" i="11"/>
  <c r="H376" i="11"/>
  <c r="I376" i="11"/>
  <c r="E377" i="11"/>
  <c r="F377" i="11"/>
  <c r="G377" i="11"/>
  <c r="H377" i="11"/>
  <c r="I377" i="11"/>
  <c r="E378" i="11"/>
  <c r="F378" i="11"/>
  <c r="G378" i="11"/>
  <c r="H378" i="11"/>
  <c r="I378" i="11"/>
  <c r="E379" i="11"/>
  <c r="F379" i="11"/>
  <c r="G379" i="11"/>
  <c r="H379" i="11"/>
  <c r="I379" i="11"/>
  <c r="E380" i="11"/>
  <c r="F380" i="11"/>
  <c r="G380" i="11"/>
  <c r="H380" i="11"/>
  <c r="I380" i="11"/>
  <c r="E381" i="11"/>
  <c r="F381" i="11"/>
  <c r="G381" i="11"/>
  <c r="H381" i="11"/>
  <c r="I381" i="11"/>
  <c r="E382" i="11"/>
  <c r="F382" i="11"/>
  <c r="G382" i="11"/>
  <c r="H382" i="11"/>
  <c r="I382" i="11"/>
  <c r="E383" i="11"/>
  <c r="F383" i="11"/>
  <c r="G383" i="11"/>
  <c r="H383" i="11"/>
  <c r="I383" i="11"/>
  <c r="E384" i="11"/>
  <c r="F384" i="11"/>
  <c r="G384" i="11"/>
  <c r="H384" i="11"/>
  <c r="I384" i="11"/>
  <c r="E385" i="11"/>
  <c r="F385" i="11"/>
  <c r="G385" i="11"/>
  <c r="H385" i="11"/>
  <c r="I385" i="11"/>
  <c r="E386" i="11"/>
  <c r="F386" i="11"/>
  <c r="G386" i="11"/>
  <c r="H386" i="11"/>
  <c r="I386" i="11"/>
  <c r="E387" i="11"/>
  <c r="F387" i="11"/>
  <c r="G387" i="11"/>
  <c r="H387" i="11"/>
  <c r="I387" i="11"/>
  <c r="E388" i="11"/>
  <c r="F388" i="11"/>
  <c r="G388" i="11"/>
  <c r="H388" i="11"/>
  <c r="I388" i="11"/>
  <c r="E389" i="11"/>
  <c r="F389" i="11"/>
  <c r="G389" i="11"/>
  <c r="H389" i="11"/>
  <c r="I389" i="11"/>
  <c r="E390" i="11"/>
  <c r="F390" i="11"/>
  <c r="G390" i="11"/>
  <c r="H390" i="11"/>
  <c r="I390" i="11"/>
  <c r="E391" i="11"/>
  <c r="F391" i="11"/>
  <c r="G391" i="11"/>
  <c r="H391" i="11"/>
  <c r="I391" i="11"/>
  <c r="E392" i="11"/>
  <c r="F392" i="11"/>
  <c r="G392" i="11"/>
  <c r="H392" i="11"/>
  <c r="I392" i="11"/>
  <c r="E393" i="11"/>
  <c r="F393" i="11"/>
  <c r="G393" i="11"/>
  <c r="H393" i="11"/>
  <c r="I393" i="11"/>
  <c r="E394" i="11"/>
  <c r="F394" i="11"/>
  <c r="G394" i="11"/>
  <c r="H394" i="11"/>
  <c r="I394" i="11"/>
  <c r="E395" i="11"/>
  <c r="F395" i="11"/>
  <c r="G395" i="11"/>
  <c r="H395" i="11"/>
  <c r="I395" i="11"/>
  <c r="E396" i="11"/>
  <c r="F396" i="11"/>
  <c r="G396" i="11"/>
  <c r="H396" i="11"/>
  <c r="I396" i="11"/>
  <c r="E397" i="11"/>
  <c r="F397" i="11"/>
  <c r="G397" i="11"/>
  <c r="H397" i="11"/>
  <c r="I397" i="11"/>
  <c r="E398" i="11"/>
  <c r="F398" i="11"/>
  <c r="G398" i="11"/>
  <c r="H398" i="11"/>
  <c r="I398" i="11"/>
  <c r="E399" i="11"/>
  <c r="F399" i="11"/>
  <c r="G399" i="11"/>
  <c r="H399" i="11"/>
  <c r="I399" i="11"/>
  <c r="E400" i="11"/>
  <c r="F400" i="11"/>
  <c r="G400" i="11"/>
  <c r="H400" i="11"/>
  <c r="I400" i="11"/>
  <c r="E401" i="11"/>
  <c r="F401" i="11"/>
  <c r="G401" i="11"/>
  <c r="H401" i="11"/>
  <c r="I401" i="11"/>
  <c r="E402" i="11"/>
  <c r="F402" i="11"/>
  <c r="G402" i="11"/>
  <c r="H402" i="11"/>
  <c r="I402" i="11"/>
  <c r="E403" i="11"/>
  <c r="F403" i="11"/>
  <c r="G403" i="11"/>
  <c r="H403" i="11"/>
  <c r="I403" i="11"/>
  <c r="E404" i="11"/>
  <c r="F404" i="11"/>
  <c r="G404" i="11"/>
  <c r="H404" i="11"/>
  <c r="I404" i="11"/>
  <c r="E405" i="11"/>
  <c r="F405" i="11"/>
  <c r="G405" i="11"/>
  <c r="H405" i="11"/>
  <c r="I405" i="11"/>
  <c r="E406" i="11"/>
  <c r="F406" i="11"/>
  <c r="G406" i="11"/>
  <c r="H406" i="11"/>
  <c r="I406" i="11"/>
  <c r="E407" i="11"/>
  <c r="F407" i="11"/>
  <c r="G407" i="11"/>
  <c r="H407" i="11"/>
  <c r="I407" i="11"/>
  <c r="E408" i="11"/>
  <c r="F408" i="11"/>
  <c r="G408" i="11"/>
  <c r="H408" i="11"/>
  <c r="I408" i="11"/>
  <c r="E409" i="11"/>
  <c r="F409" i="11"/>
  <c r="G409" i="11"/>
  <c r="H409" i="11"/>
  <c r="I409" i="11"/>
  <c r="E410" i="11"/>
  <c r="F410" i="11"/>
  <c r="G410" i="11"/>
  <c r="H410" i="11"/>
  <c r="I410" i="11"/>
  <c r="E411" i="11"/>
  <c r="F411" i="11"/>
  <c r="G411" i="11"/>
  <c r="H411" i="11"/>
  <c r="I411" i="11"/>
  <c r="E412" i="11"/>
  <c r="F412" i="11"/>
  <c r="G412" i="11"/>
  <c r="H412" i="11"/>
  <c r="I412" i="11"/>
  <c r="E413" i="11"/>
  <c r="F413" i="11"/>
  <c r="G413" i="11"/>
  <c r="H413" i="11"/>
  <c r="I413" i="11"/>
  <c r="E414" i="11"/>
  <c r="F414" i="11"/>
  <c r="G414" i="11"/>
  <c r="H414" i="11"/>
  <c r="I414" i="11"/>
  <c r="E415" i="11"/>
  <c r="F415" i="11"/>
  <c r="G415" i="11"/>
  <c r="H415" i="11"/>
  <c r="I415" i="11"/>
  <c r="E416" i="11"/>
  <c r="F416" i="11"/>
  <c r="G416" i="11"/>
  <c r="H416" i="11"/>
  <c r="I416" i="11"/>
  <c r="E417" i="11"/>
  <c r="F417" i="11"/>
  <c r="G417" i="11"/>
  <c r="H417" i="11"/>
  <c r="I417" i="11"/>
  <c r="E418" i="11"/>
  <c r="F418" i="11"/>
  <c r="G418" i="11"/>
  <c r="H418" i="11"/>
  <c r="I418" i="11"/>
  <c r="E419" i="11"/>
  <c r="F419" i="11"/>
  <c r="G419" i="11"/>
  <c r="H419" i="11"/>
  <c r="I419" i="11"/>
  <c r="E420" i="11"/>
  <c r="F420" i="11"/>
  <c r="G420" i="11"/>
  <c r="H420" i="11"/>
  <c r="I420" i="11"/>
  <c r="E421" i="11"/>
  <c r="F421" i="11"/>
  <c r="G421" i="11"/>
  <c r="H421" i="11"/>
  <c r="I421" i="11"/>
  <c r="E422" i="11"/>
  <c r="F422" i="11"/>
  <c r="G422" i="11"/>
  <c r="H422" i="11"/>
  <c r="I422" i="11"/>
  <c r="E423" i="11"/>
  <c r="F423" i="11"/>
  <c r="G423" i="11"/>
  <c r="H423" i="11"/>
  <c r="I423" i="11"/>
  <c r="E424" i="11"/>
  <c r="F424" i="11"/>
  <c r="G424" i="11"/>
  <c r="H424" i="11"/>
  <c r="I424" i="11"/>
  <c r="E425" i="11"/>
  <c r="F425" i="11"/>
  <c r="G425" i="11"/>
  <c r="H425" i="11"/>
  <c r="I425" i="11"/>
  <c r="E426" i="11"/>
  <c r="F426" i="11"/>
  <c r="G426" i="11"/>
  <c r="H426" i="11"/>
  <c r="I426" i="11"/>
  <c r="E427" i="11"/>
  <c r="F427" i="11"/>
  <c r="G427" i="11"/>
  <c r="H427" i="11"/>
  <c r="I427" i="11"/>
  <c r="E428" i="11"/>
  <c r="F428" i="11"/>
  <c r="G428" i="11"/>
  <c r="H428" i="11"/>
  <c r="I428" i="11"/>
  <c r="E429" i="11"/>
  <c r="F429" i="11"/>
  <c r="G429" i="11"/>
  <c r="H429" i="11"/>
  <c r="I429" i="11"/>
  <c r="E430" i="11"/>
  <c r="F430" i="11"/>
  <c r="G430" i="11"/>
  <c r="H430" i="11"/>
  <c r="I430" i="11"/>
  <c r="E431" i="11"/>
  <c r="F431" i="11"/>
  <c r="G431" i="11"/>
  <c r="H431" i="11"/>
  <c r="I431" i="11"/>
  <c r="E432" i="11"/>
  <c r="F432" i="11"/>
  <c r="G432" i="11"/>
  <c r="H432" i="11"/>
  <c r="I432" i="11"/>
  <c r="E433" i="11"/>
  <c r="F433" i="11"/>
  <c r="G433" i="11"/>
  <c r="H433" i="11"/>
  <c r="I433" i="11"/>
  <c r="E434" i="11"/>
  <c r="F434" i="11"/>
  <c r="G434" i="11"/>
  <c r="H434" i="11"/>
  <c r="I434" i="11"/>
  <c r="E435" i="11"/>
  <c r="F435" i="11"/>
  <c r="G435" i="11"/>
  <c r="H435" i="11"/>
  <c r="I435" i="11"/>
  <c r="E436" i="11"/>
  <c r="F436" i="11"/>
  <c r="G436" i="11"/>
  <c r="H436" i="11"/>
  <c r="I436" i="11"/>
  <c r="E437" i="11"/>
  <c r="F437" i="11"/>
  <c r="G437" i="11"/>
  <c r="H437" i="11"/>
  <c r="I437" i="11"/>
  <c r="E438" i="11"/>
  <c r="F438" i="11"/>
  <c r="G438" i="11"/>
  <c r="H438" i="11"/>
  <c r="I438" i="11"/>
  <c r="E439" i="11"/>
  <c r="F439" i="11"/>
  <c r="G439" i="11"/>
  <c r="H439" i="11"/>
  <c r="I439" i="11"/>
  <c r="E440" i="11"/>
  <c r="F440" i="11"/>
  <c r="G440" i="11"/>
  <c r="H440" i="11"/>
  <c r="I440" i="11"/>
  <c r="E441" i="11"/>
  <c r="F441" i="11"/>
  <c r="G441" i="11"/>
  <c r="H441" i="11"/>
  <c r="I441" i="11"/>
  <c r="E442" i="11"/>
  <c r="F442" i="11"/>
  <c r="G442" i="11"/>
  <c r="H442" i="11"/>
  <c r="I442" i="11"/>
  <c r="E443" i="11"/>
  <c r="F443" i="11"/>
  <c r="G443" i="11"/>
  <c r="H443" i="11"/>
  <c r="I443" i="11"/>
  <c r="E444" i="11"/>
  <c r="F444" i="11"/>
  <c r="G444" i="11"/>
  <c r="H444" i="11"/>
  <c r="I444" i="11"/>
  <c r="E445" i="11"/>
  <c r="F445" i="11"/>
  <c r="G445" i="11"/>
  <c r="H445" i="11"/>
  <c r="I445" i="11"/>
  <c r="E446" i="11"/>
  <c r="F446" i="11"/>
  <c r="G446" i="11"/>
  <c r="H446" i="11"/>
  <c r="I446" i="11"/>
  <c r="E447" i="11"/>
  <c r="F447" i="11"/>
  <c r="G447" i="11"/>
  <c r="H447" i="11"/>
  <c r="I447" i="11"/>
  <c r="E448" i="11"/>
  <c r="F448" i="11"/>
  <c r="G448" i="11"/>
  <c r="H448" i="11"/>
  <c r="I448" i="11"/>
  <c r="E449" i="11"/>
  <c r="F449" i="11"/>
  <c r="G449" i="11"/>
  <c r="H449" i="11"/>
  <c r="I449" i="11"/>
  <c r="E450" i="11"/>
  <c r="F450" i="11"/>
  <c r="G450" i="11"/>
  <c r="H450" i="11"/>
  <c r="I450" i="11"/>
  <c r="E451" i="11"/>
  <c r="F451" i="11"/>
  <c r="G451" i="11"/>
  <c r="H451" i="11"/>
  <c r="I451" i="11"/>
  <c r="E452" i="11"/>
  <c r="F452" i="11"/>
  <c r="G452" i="11"/>
  <c r="H452" i="11"/>
  <c r="I452" i="11"/>
  <c r="E453" i="11"/>
  <c r="F453" i="11"/>
  <c r="G453" i="11"/>
  <c r="H453" i="11"/>
  <c r="I453" i="11"/>
  <c r="E454" i="11"/>
  <c r="F454" i="11"/>
  <c r="G454" i="11"/>
  <c r="H454" i="11"/>
  <c r="I454" i="11"/>
  <c r="E455" i="11"/>
  <c r="F455" i="11"/>
  <c r="G455" i="11"/>
  <c r="H455" i="11"/>
  <c r="I455" i="11"/>
  <c r="E456" i="11"/>
  <c r="F456" i="11"/>
  <c r="G456" i="11"/>
  <c r="H456" i="11"/>
  <c r="I456" i="11"/>
  <c r="E457" i="11"/>
  <c r="F457" i="11"/>
  <c r="G457" i="11"/>
  <c r="H457" i="11"/>
  <c r="I457" i="11"/>
  <c r="E458" i="11"/>
  <c r="F458" i="11"/>
  <c r="G458" i="11"/>
  <c r="H458" i="11"/>
  <c r="I458" i="11"/>
  <c r="E459" i="11"/>
  <c r="F459" i="11"/>
  <c r="G459" i="11"/>
  <c r="H459" i="11"/>
  <c r="I459" i="11"/>
  <c r="E460" i="11"/>
  <c r="F460" i="11"/>
  <c r="G460" i="11"/>
  <c r="H460" i="11"/>
  <c r="I460" i="11"/>
  <c r="E461" i="11"/>
  <c r="F461" i="11"/>
  <c r="G461" i="11"/>
  <c r="H461" i="11"/>
  <c r="I461" i="11"/>
  <c r="E462" i="11"/>
  <c r="F462" i="11"/>
  <c r="G462" i="11"/>
  <c r="H462" i="11"/>
  <c r="I462" i="11"/>
  <c r="E463" i="11"/>
  <c r="F463" i="11"/>
  <c r="G463" i="11"/>
  <c r="H463" i="11"/>
  <c r="I463" i="11"/>
  <c r="E464" i="11"/>
  <c r="F464" i="11"/>
  <c r="G464" i="11"/>
  <c r="H464" i="11"/>
  <c r="I464" i="11"/>
  <c r="E465" i="11"/>
  <c r="F465" i="11"/>
  <c r="G465" i="11"/>
  <c r="H465" i="11"/>
  <c r="I465" i="11"/>
  <c r="E466" i="11"/>
  <c r="F466" i="11"/>
  <c r="G466" i="11"/>
  <c r="H466" i="11"/>
  <c r="I466" i="11"/>
  <c r="E467" i="11"/>
  <c r="F467" i="11"/>
  <c r="G467" i="11"/>
  <c r="H467" i="11"/>
  <c r="I467" i="11"/>
  <c r="E468" i="11"/>
  <c r="F468" i="11"/>
  <c r="G468" i="11"/>
  <c r="H468" i="11"/>
  <c r="I468" i="11"/>
  <c r="E469" i="11"/>
  <c r="F469" i="11"/>
  <c r="G469" i="11"/>
  <c r="H469" i="11"/>
  <c r="I469" i="11"/>
  <c r="E470" i="11"/>
  <c r="F470" i="11"/>
  <c r="G470" i="11"/>
  <c r="H470" i="11"/>
  <c r="I470" i="11"/>
  <c r="E471" i="11"/>
  <c r="F471" i="11"/>
  <c r="G471" i="11"/>
  <c r="H471" i="11"/>
  <c r="I471" i="11"/>
  <c r="E472" i="11"/>
  <c r="F472" i="11"/>
  <c r="G472" i="11"/>
  <c r="H472" i="11"/>
  <c r="I472" i="11"/>
  <c r="E473" i="11"/>
  <c r="F473" i="11"/>
  <c r="G473" i="11"/>
  <c r="H473" i="11"/>
  <c r="I473" i="11"/>
  <c r="E474" i="11"/>
  <c r="F474" i="11"/>
  <c r="G474" i="11"/>
  <c r="H474" i="11"/>
  <c r="I474" i="11"/>
  <c r="E475" i="11"/>
  <c r="F475" i="11"/>
  <c r="G475" i="11"/>
  <c r="H475" i="11"/>
  <c r="I475" i="11"/>
  <c r="E476" i="11"/>
  <c r="F476" i="11"/>
  <c r="G476" i="11"/>
  <c r="H476" i="11"/>
  <c r="I476" i="11"/>
  <c r="E477" i="11"/>
  <c r="F477" i="11"/>
  <c r="G477" i="11"/>
  <c r="H477" i="11"/>
  <c r="I477" i="11"/>
  <c r="E478" i="11"/>
  <c r="F478" i="11"/>
  <c r="G478" i="11"/>
  <c r="H478" i="11"/>
  <c r="I478" i="11"/>
  <c r="E479" i="11"/>
  <c r="F479" i="11"/>
  <c r="G479" i="11"/>
  <c r="H479" i="11"/>
  <c r="I479" i="11"/>
  <c r="E480" i="11"/>
  <c r="F480" i="11"/>
  <c r="G480" i="11"/>
  <c r="H480" i="11"/>
  <c r="I480" i="11"/>
  <c r="E481" i="11"/>
  <c r="F481" i="11"/>
  <c r="G481" i="11"/>
  <c r="H481" i="11"/>
  <c r="I481" i="11"/>
  <c r="E482" i="11"/>
  <c r="F482" i="11"/>
  <c r="G482" i="11"/>
  <c r="H482" i="11"/>
  <c r="I482" i="11"/>
  <c r="E483" i="11"/>
  <c r="F483" i="11"/>
  <c r="G483" i="11"/>
  <c r="H483" i="11"/>
  <c r="I483" i="11"/>
  <c r="E484" i="11"/>
  <c r="F484" i="11"/>
  <c r="G484" i="11"/>
  <c r="H484" i="11"/>
  <c r="I484" i="11"/>
  <c r="E485" i="11"/>
  <c r="F485" i="11"/>
  <c r="G485" i="11"/>
  <c r="H485" i="11"/>
  <c r="I485" i="11"/>
  <c r="E486" i="11"/>
  <c r="F486" i="11"/>
  <c r="G486" i="11"/>
  <c r="H486" i="11"/>
  <c r="I486" i="11"/>
  <c r="E487" i="11"/>
  <c r="F487" i="11"/>
  <c r="G487" i="11"/>
  <c r="H487" i="11"/>
  <c r="I487" i="11"/>
  <c r="E488" i="11"/>
  <c r="F488" i="11"/>
  <c r="G488" i="11"/>
  <c r="H488" i="11"/>
  <c r="I488" i="11"/>
  <c r="E489" i="11"/>
  <c r="F489" i="11"/>
  <c r="G489" i="11"/>
  <c r="H489" i="11"/>
  <c r="I489" i="11"/>
  <c r="E490" i="11"/>
  <c r="F490" i="11"/>
  <c r="G490" i="11"/>
  <c r="H490" i="11"/>
  <c r="I490" i="11"/>
  <c r="E491" i="11"/>
  <c r="F491" i="11"/>
  <c r="G491" i="11"/>
  <c r="H491" i="11"/>
  <c r="I491" i="11"/>
  <c r="E492" i="11"/>
  <c r="F492" i="11"/>
  <c r="G492" i="11"/>
  <c r="H492" i="11"/>
  <c r="I492" i="11"/>
  <c r="E493" i="11"/>
  <c r="F493" i="11"/>
  <c r="G493" i="11"/>
  <c r="H493" i="11"/>
  <c r="I493" i="11"/>
  <c r="E494" i="11"/>
  <c r="F494" i="11"/>
  <c r="G494" i="11"/>
  <c r="H494" i="11"/>
  <c r="I494" i="11"/>
  <c r="E495" i="11"/>
  <c r="F495" i="11"/>
  <c r="G495" i="11"/>
  <c r="H495" i="11"/>
  <c r="I495" i="11"/>
  <c r="E496" i="11"/>
  <c r="F496" i="11"/>
  <c r="G496" i="11"/>
  <c r="H496" i="11"/>
  <c r="I496" i="11"/>
  <c r="E497" i="11"/>
  <c r="F497" i="11"/>
  <c r="G497" i="11"/>
  <c r="H497" i="11"/>
  <c r="I497" i="11"/>
  <c r="E498" i="11"/>
  <c r="F498" i="11"/>
  <c r="G498" i="11"/>
  <c r="H498" i="11"/>
  <c r="I498" i="11"/>
  <c r="E499" i="11"/>
  <c r="F499" i="11"/>
  <c r="G499" i="11"/>
  <c r="H499" i="11"/>
  <c r="I499" i="11"/>
  <c r="E500" i="11"/>
  <c r="F500" i="11"/>
  <c r="G500" i="11"/>
  <c r="H500" i="11"/>
  <c r="I500" i="11"/>
  <c r="E501" i="11"/>
  <c r="F501" i="11"/>
  <c r="G501" i="11"/>
  <c r="H501" i="11"/>
  <c r="I501" i="11"/>
  <c r="E502" i="11"/>
  <c r="F502" i="11"/>
  <c r="G502" i="11"/>
  <c r="H502" i="11"/>
  <c r="I502" i="11"/>
  <c r="E503" i="11"/>
  <c r="F503" i="11"/>
  <c r="G503" i="11"/>
  <c r="H503" i="11"/>
  <c r="I503" i="11"/>
  <c r="E504" i="11"/>
  <c r="F504" i="11"/>
  <c r="G504" i="11"/>
  <c r="H504" i="11"/>
  <c r="I504" i="11"/>
  <c r="E505" i="11"/>
  <c r="F505" i="11"/>
  <c r="G505" i="11"/>
  <c r="H505" i="11"/>
  <c r="I505" i="11"/>
  <c r="E506" i="11"/>
  <c r="F506" i="11"/>
  <c r="G506" i="11"/>
  <c r="H506" i="11"/>
  <c r="I506" i="11"/>
  <c r="E507" i="11"/>
  <c r="F507" i="11"/>
  <c r="G507" i="11"/>
  <c r="H507" i="11"/>
  <c r="I507" i="11"/>
  <c r="E508" i="11"/>
  <c r="F508" i="11"/>
  <c r="G508" i="11"/>
  <c r="H508" i="11"/>
  <c r="I508" i="11"/>
  <c r="E509" i="11"/>
  <c r="F509" i="11"/>
  <c r="G509" i="11"/>
  <c r="H509" i="11"/>
  <c r="I509" i="11"/>
  <c r="E510" i="11"/>
  <c r="F510" i="11"/>
  <c r="G510" i="11"/>
  <c r="H510" i="11"/>
  <c r="I510" i="11"/>
  <c r="E511" i="11"/>
  <c r="F511" i="11"/>
  <c r="G511" i="11"/>
  <c r="H511" i="11"/>
  <c r="I511" i="11"/>
  <c r="E512" i="11"/>
  <c r="F512" i="11"/>
  <c r="G512" i="11"/>
  <c r="H512" i="11"/>
  <c r="I512" i="11"/>
  <c r="E513" i="11"/>
  <c r="F513" i="11"/>
  <c r="G513" i="11"/>
  <c r="H513" i="11"/>
  <c r="I513" i="11"/>
  <c r="E514" i="11"/>
  <c r="F514" i="11"/>
  <c r="G514" i="11"/>
  <c r="H514" i="11"/>
  <c r="I514" i="11"/>
  <c r="E515" i="11"/>
  <c r="F515" i="11"/>
  <c r="G515" i="11"/>
  <c r="H515" i="11"/>
  <c r="I515" i="11"/>
  <c r="E516" i="11"/>
  <c r="F516" i="11"/>
  <c r="G516" i="11"/>
  <c r="H516" i="11"/>
  <c r="I516" i="11"/>
  <c r="E517" i="11"/>
  <c r="F517" i="11"/>
  <c r="G517" i="11"/>
  <c r="H517" i="11"/>
  <c r="I517" i="11"/>
  <c r="E518" i="11"/>
  <c r="F518" i="11"/>
  <c r="G518" i="11"/>
  <c r="H518" i="11"/>
  <c r="I518" i="11"/>
  <c r="E519" i="11"/>
  <c r="F519" i="11"/>
  <c r="G519" i="11"/>
  <c r="H519" i="11"/>
  <c r="I519" i="11"/>
  <c r="E520" i="11"/>
  <c r="F520" i="11"/>
  <c r="G520" i="11"/>
  <c r="H520" i="11"/>
  <c r="I520" i="11"/>
  <c r="E521" i="11"/>
  <c r="F521" i="11"/>
  <c r="G521" i="11"/>
  <c r="H521" i="11"/>
  <c r="I521" i="11"/>
  <c r="E522" i="11"/>
  <c r="F522" i="11"/>
  <c r="G522" i="11"/>
  <c r="H522" i="11"/>
  <c r="I522" i="11"/>
  <c r="E523" i="11"/>
  <c r="F523" i="11"/>
  <c r="G523" i="11"/>
  <c r="H523" i="11"/>
  <c r="I523" i="11"/>
  <c r="E524" i="11"/>
  <c r="F524" i="11"/>
  <c r="G524" i="11"/>
  <c r="H524" i="11"/>
  <c r="I524" i="11"/>
  <c r="E525" i="11"/>
  <c r="F525" i="11"/>
  <c r="G525" i="11"/>
  <c r="H525" i="11"/>
  <c r="I525" i="11"/>
  <c r="E526" i="11"/>
  <c r="F526" i="11"/>
  <c r="G526" i="11"/>
  <c r="H526" i="11"/>
  <c r="I526" i="11"/>
  <c r="E527" i="11"/>
  <c r="F527" i="11"/>
  <c r="G527" i="11"/>
  <c r="H527" i="11"/>
  <c r="I527" i="11"/>
  <c r="E528" i="11"/>
  <c r="F528" i="11"/>
  <c r="G528" i="11"/>
  <c r="H528" i="11"/>
  <c r="I528" i="11"/>
  <c r="E529" i="11"/>
  <c r="F529" i="11"/>
  <c r="G529" i="11"/>
  <c r="H529" i="11"/>
  <c r="I529" i="11"/>
  <c r="E530" i="11"/>
  <c r="F530" i="11"/>
  <c r="G530" i="11"/>
  <c r="H530" i="11"/>
  <c r="I530" i="11"/>
  <c r="E531" i="11"/>
  <c r="F531" i="11"/>
  <c r="G531" i="11"/>
  <c r="H531" i="11"/>
  <c r="I531" i="11"/>
  <c r="E532" i="11"/>
  <c r="F532" i="11"/>
  <c r="G532" i="11"/>
  <c r="H532" i="11"/>
  <c r="I532" i="11"/>
  <c r="E533" i="11"/>
  <c r="F533" i="11"/>
  <c r="G533" i="11"/>
  <c r="H533" i="11"/>
  <c r="I533" i="11"/>
  <c r="E534" i="11"/>
  <c r="F534" i="11"/>
  <c r="G534" i="11"/>
  <c r="H534" i="11"/>
  <c r="I534" i="11"/>
  <c r="E535" i="11"/>
  <c r="F535" i="11"/>
  <c r="G535" i="11"/>
  <c r="H535" i="11"/>
  <c r="I535" i="11"/>
  <c r="E536" i="11"/>
  <c r="F536" i="11"/>
  <c r="G536" i="11"/>
  <c r="H536" i="11"/>
  <c r="I536" i="11"/>
  <c r="E537" i="11"/>
  <c r="F537" i="11"/>
  <c r="G537" i="11"/>
  <c r="H537" i="11"/>
  <c r="I537" i="11"/>
  <c r="E538" i="11"/>
  <c r="F538" i="11"/>
  <c r="G538" i="11"/>
  <c r="H538" i="11"/>
  <c r="I538" i="11"/>
  <c r="E539" i="11"/>
  <c r="F539" i="11"/>
  <c r="G539" i="11"/>
  <c r="H539" i="11"/>
  <c r="I539" i="11"/>
  <c r="E540" i="11"/>
  <c r="F540" i="11"/>
  <c r="G540" i="11"/>
  <c r="H540" i="11"/>
  <c r="I540" i="11"/>
  <c r="E541" i="11"/>
  <c r="F541" i="11"/>
  <c r="G541" i="11"/>
  <c r="H541" i="11"/>
  <c r="I541" i="11"/>
  <c r="E542" i="11"/>
  <c r="F542" i="11"/>
  <c r="G542" i="11"/>
  <c r="H542" i="11"/>
  <c r="I542" i="11"/>
  <c r="E543" i="11"/>
  <c r="F543" i="11"/>
  <c r="G543" i="11"/>
  <c r="H543" i="11"/>
  <c r="I543" i="11"/>
  <c r="E544" i="11"/>
  <c r="F544" i="11"/>
  <c r="G544" i="11"/>
  <c r="H544" i="11"/>
  <c r="I544" i="11"/>
  <c r="E545" i="11"/>
  <c r="F545" i="11"/>
  <c r="G545" i="11"/>
  <c r="H545" i="11"/>
  <c r="I545" i="11"/>
  <c r="E546" i="11"/>
  <c r="F546" i="11"/>
  <c r="G546" i="11"/>
  <c r="H546" i="11"/>
  <c r="I546" i="11"/>
  <c r="E547" i="11"/>
  <c r="F547" i="11"/>
  <c r="G547" i="11"/>
  <c r="H547" i="11"/>
  <c r="I547" i="11"/>
  <c r="E548" i="11"/>
  <c r="F548" i="11"/>
  <c r="G548" i="11"/>
  <c r="H548" i="11"/>
  <c r="I548" i="11"/>
  <c r="E549" i="11"/>
  <c r="F549" i="11"/>
  <c r="G549" i="11"/>
  <c r="H549" i="11"/>
  <c r="I549" i="11"/>
  <c r="E550" i="11"/>
  <c r="F550" i="11"/>
  <c r="G550" i="11"/>
  <c r="H550" i="11"/>
  <c r="I550" i="11"/>
  <c r="E551" i="11"/>
  <c r="F551" i="11"/>
  <c r="G551" i="11"/>
  <c r="H551" i="11"/>
  <c r="I551" i="11"/>
  <c r="E552" i="11"/>
  <c r="F552" i="11"/>
  <c r="G552" i="11"/>
  <c r="H552" i="11"/>
  <c r="I552" i="11"/>
  <c r="E553" i="11"/>
  <c r="F553" i="11"/>
  <c r="G553" i="11"/>
  <c r="H553" i="11"/>
  <c r="I553" i="11"/>
  <c r="E554" i="11"/>
  <c r="F554" i="11"/>
  <c r="G554" i="11"/>
  <c r="H554" i="11"/>
  <c r="I554" i="11"/>
  <c r="E555" i="11"/>
  <c r="F555" i="11"/>
  <c r="G555" i="11"/>
  <c r="H555" i="11"/>
  <c r="I555" i="11"/>
  <c r="E556" i="11"/>
  <c r="F556" i="11"/>
  <c r="G556" i="11"/>
  <c r="H556" i="11"/>
  <c r="I556" i="11"/>
  <c r="E557" i="11"/>
  <c r="F557" i="11"/>
  <c r="G557" i="11"/>
  <c r="H557" i="11"/>
  <c r="I557" i="11"/>
  <c r="E558" i="11"/>
  <c r="F558" i="11"/>
  <c r="G558" i="11"/>
  <c r="H558" i="11"/>
  <c r="I558" i="11"/>
  <c r="E559" i="11"/>
  <c r="F559" i="11"/>
  <c r="G559" i="11"/>
  <c r="H559" i="11"/>
  <c r="I559" i="11"/>
  <c r="E560" i="11"/>
  <c r="F560" i="11"/>
  <c r="G560" i="11"/>
  <c r="H560" i="11"/>
  <c r="I560" i="11"/>
  <c r="E561" i="11"/>
  <c r="F561" i="11"/>
  <c r="G561" i="11"/>
  <c r="H561" i="11"/>
  <c r="I561" i="11"/>
  <c r="E562" i="11"/>
  <c r="F562" i="11"/>
  <c r="G562" i="11"/>
  <c r="H562" i="11"/>
  <c r="I562" i="11"/>
  <c r="E563" i="11"/>
  <c r="F563" i="11"/>
  <c r="G563" i="11"/>
  <c r="H563" i="11"/>
  <c r="I563" i="11"/>
  <c r="E564" i="11"/>
  <c r="F564" i="11"/>
  <c r="G564" i="11"/>
  <c r="H564" i="11"/>
  <c r="I564" i="11"/>
  <c r="E565" i="11"/>
  <c r="F565" i="11"/>
  <c r="G565" i="11"/>
  <c r="H565" i="11"/>
  <c r="I565" i="11"/>
  <c r="E566" i="11"/>
  <c r="F566" i="11"/>
  <c r="G566" i="11"/>
  <c r="H566" i="11"/>
  <c r="I566" i="11"/>
  <c r="E567" i="11"/>
  <c r="F567" i="11"/>
  <c r="G567" i="11"/>
  <c r="H567" i="11"/>
  <c r="I567" i="11"/>
  <c r="E568" i="11"/>
  <c r="F568" i="11"/>
  <c r="G568" i="11"/>
  <c r="H568" i="11"/>
  <c r="I568" i="11"/>
  <c r="E569" i="11"/>
  <c r="F569" i="11"/>
  <c r="G569" i="11"/>
  <c r="H569" i="11"/>
  <c r="I569" i="11"/>
  <c r="E570" i="11"/>
  <c r="F570" i="11"/>
  <c r="G570" i="11"/>
  <c r="H570" i="11"/>
  <c r="I570" i="11"/>
  <c r="E571" i="11"/>
  <c r="F571" i="11"/>
  <c r="G571" i="11"/>
  <c r="H571" i="11"/>
  <c r="I571" i="11"/>
  <c r="E572" i="11"/>
  <c r="F572" i="11"/>
  <c r="G572" i="11"/>
  <c r="H572" i="11"/>
  <c r="I572" i="11"/>
  <c r="E573" i="11"/>
  <c r="F573" i="11"/>
  <c r="G573" i="11"/>
  <c r="H573" i="11"/>
  <c r="I573" i="11"/>
  <c r="E574" i="11"/>
  <c r="F574" i="11"/>
  <c r="G574" i="11"/>
  <c r="H574" i="11"/>
  <c r="I574" i="11"/>
  <c r="E575" i="11"/>
  <c r="F575" i="11"/>
  <c r="G575" i="11"/>
  <c r="H575" i="11"/>
  <c r="I575" i="11"/>
  <c r="E576" i="11"/>
  <c r="F576" i="11"/>
  <c r="G576" i="11"/>
  <c r="H576" i="11"/>
  <c r="I576" i="11"/>
  <c r="E577" i="11"/>
  <c r="F577" i="11"/>
  <c r="G577" i="11"/>
  <c r="H577" i="11"/>
  <c r="I577" i="11"/>
  <c r="E578" i="11"/>
  <c r="F578" i="11"/>
  <c r="G578" i="11"/>
  <c r="H578" i="11"/>
  <c r="I578" i="11"/>
  <c r="E579" i="11"/>
  <c r="F579" i="11"/>
  <c r="G579" i="11"/>
  <c r="H579" i="11"/>
  <c r="I579" i="11"/>
  <c r="E580" i="11"/>
  <c r="F580" i="11"/>
  <c r="G580" i="11"/>
  <c r="H580" i="11"/>
  <c r="I580" i="11"/>
  <c r="E581" i="11"/>
  <c r="F581" i="11"/>
  <c r="G581" i="11"/>
  <c r="H581" i="11"/>
  <c r="I581" i="11"/>
  <c r="E582" i="11"/>
  <c r="F582" i="11"/>
  <c r="G582" i="11"/>
  <c r="H582" i="11"/>
  <c r="I582" i="11"/>
  <c r="E583" i="11"/>
  <c r="F583" i="11"/>
  <c r="G583" i="11"/>
  <c r="H583" i="11"/>
  <c r="I583" i="11"/>
  <c r="E584" i="11"/>
  <c r="F584" i="11"/>
  <c r="G584" i="11"/>
  <c r="H584" i="11"/>
  <c r="I584" i="11"/>
  <c r="E585" i="11"/>
  <c r="F585" i="11"/>
  <c r="G585" i="11"/>
  <c r="H585" i="11"/>
  <c r="I585" i="11"/>
  <c r="E586" i="11"/>
  <c r="F586" i="11"/>
  <c r="G586" i="11"/>
  <c r="H586" i="11"/>
  <c r="I586" i="11"/>
  <c r="E587" i="11"/>
  <c r="F587" i="11"/>
  <c r="G587" i="11"/>
  <c r="H587" i="11"/>
  <c r="I587" i="11"/>
  <c r="E588" i="11"/>
  <c r="F588" i="11"/>
  <c r="G588" i="11"/>
  <c r="H588" i="11"/>
  <c r="I588" i="11"/>
  <c r="E589" i="11"/>
  <c r="F589" i="11"/>
  <c r="G589" i="11"/>
  <c r="H589" i="11"/>
  <c r="I589" i="11"/>
  <c r="E590" i="11"/>
  <c r="F590" i="11"/>
  <c r="G590" i="11"/>
  <c r="H590" i="11"/>
  <c r="I590" i="11"/>
  <c r="E591" i="11"/>
  <c r="F591" i="11"/>
  <c r="G591" i="11"/>
  <c r="H591" i="11"/>
  <c r="I591" i="11"/>
  <c r="E592" i="11"/>
  <c r="F592" i="11"/>
  <c r="G592" i="11"/>
  <c r="H592" i="11"/>
  <c r="I592" i="11"/>
  <c r="E593" i="11"/>
  <c r="F593" i="11"/>
  <c r="G593" i="11"/>
  <c r="H593" i="11"/>
  <c r="I593" i="11"/>
  <c r="E594" i="11"/>
  <c r="F594" i="11"/>
  <c r="G594" i="11"/>
  <c r="H594" i="11"/>
  <c r="I594" i="11"/>
  <c r="E595" i="11"/>
  <c r="F595" i="11"/>
  <c r="G595" i="11"/>
  <c r="H595" i="11"/>
  <c r="I595" i="11"/>
  <c r="E596" i="11"/>
  <c r="F596" i="11"/>
  <c r="G596" i="11"/>
  <c r="H596" i="11"/>
  <c r="I596" i="11"/>
  <c r="E597" i="11"/>
  <c r="F597" i="11"/>
  <c r="G597" i="11"/>
  <c r="H597" i="11"/>
  <c r="I597" i="11"/>
  <c r="E598" i="11"/>
  <c r="F598" i="11"/>
  <c r="G598" i="11"/>
  <c r="H598" i="11"/>
  <c r="I598" i="11"/>
  <c r="E599" i="11"/>
  <c r="F599" i="11"/>
  <c r="G599" i="11"/>
  <c r="H599" i="11"/>
  <c r="I599" i="11"/>
  <c r="E600" i="11"/>
  <c r="F600" i="11"/>
  <c r="G600" i="11"/>
  <c r="H600" i="11"/>
  <c r="I600" i="11"/>
  <c r="E601" i="11"/>
  <c r="F601" i="11"/>
  <c r="G601" i="11"/>
  <c r="H601" i="11"/>
  <c r="I601" i="11"/>
  <c r="E602" i="11"/>
  <c r="F602" i="11"/>
  <c r="G602" i="11"/>
  <c r="H602" i="11"/>
  <c r="I602" i="11"/>
  <c r="E603" i="11"/>
  <c r="F603" i="11"/>
  <c r="G603" i="11"/>
  <c r="H603" i="11"/>
  <c r="I603" i="11"/>
  <c r="E604" i="11"/>
  <c r="F604" i="11"/>
  <c r="G604" i="11"/>
  <c r="H604" i="11"/>
  <c r="I604" i="11"/>
  <c r="E605" i="11"/>
  <c r="F605" i="11"/>
  <c r="G605" i="11"/>
  <c r="H605" i="11"/>
  <c r="I605" i="11"/>
  <c r="E606" i="11"/>
  <c r="F606" i="11"/>
  <c r="G606" i="11"/>
  <c r="H606" i="11"/>
  <c r="I606" i="11"/>
  <c r="E607" i="11"/>
  <c r="F607" i="11"/>
  <c r="G607" i="11"/>
  <c r="H607" i="11"/>
  <c r="I607" i="11"/>
  <c r="E608" i="11"/>
  <c r="F608" i="11"/>
  <c r="G608" i="11"/>
  <c r="H608" i="11"/>
  <c r="I608" i="11"/>
  <c r="E609" i="11"/>
  <c r="F609" i="11"/>
  <c r="G609" i="11"/>
  <c r="H609" i="11"/>
  <c r="I609" i="11"/>
  <c r="E610" i="11"/>
  <c r="F610" i="11"/>
  <c r="G610" i="11"/>
  <c r="H610" i="11"/>
  <c r="I610" i="11"/>
  <c r="E611" i="11"/>
  <c r="F611" i="11"/>
  <c r="G611" i="11"/>
  <c r="H611" i="11"/>
  <c r="I611" i="11"/>
  <c r="E612" i="11"/>
  <c r="F612" i="11"/>
  <c r="G612" i="11"/>
  <c r="H612" i="11"/>
  <c r="I612" i="11"/>
  <c r="E613" i="11"/>
  <c r="F613" i="11"/>
  <c r="G613" i="11"/>
  <c r="H613" i="11"/>
  <c r="I613" i="11"/>
  <c r="E614" i="11"/>
  <c r="F614" i="11"/>
  <c r="G614" i="11"/>
  <c r="H614" i="11"/>
  <c r="I614" i="11"/>
  <c r="E615" i="11"/>
  <c r="F615" i="11"/>
  <c r="G615" i="11"/>
  <c r="H615" i="11"/>
  <c r="I615" i="11"/>
  <c r="E616" i="11"/>
  <c r="F616" i="11"/>
  <c r="G616" i="11"/>
  <c r="H616" i="11"/>
  <c r="I616" i="11"/>
  <c r="E617" i="11"/>
  <c r="F617" i="11"/>
  <c r="G617" i="11"/>
  <c r="H617" i="11"/>
  <c r="I617" i="11"/>
  <c r="E618" i="11"/>
  <c r="F618" i="11"/>
  <c r="G618" i="11"/>
  <c r="H618" i="11"/>
  <c r="I618" i="11"/>
  <c r="E619" i="11"/>
  <c r="F619" i="11"/>
  <c r="G619" i="11"/>
  <c r="H619" i="11"/>
  <c r="I619" i="11"/>
  <c r="E620" i="11"/>
  <c r="F620" i="11"/>
  <c r="G620" i="11"/>
  <c r="H620" i="11"/>
  <c r="I620" i="11"/>
  <c r="E621" i="11"/>
  <c r="F621" i="11"/>
  <c r="G621" i="11"/>
  <c r="H621" i="11"/>
  <c r="I621" i="11"/>
  <c r="E622" i="11"/>
  <c r="F622" i="11"/>
  <c r="G622" i="11"/>
  <c r="H622" i="11"/>
  <c r="I622" i="11"/>
  <c r="E623" i="11"/>
  <c r="F623" i="11"/>
  <c r="G623" i="11"/>
  <c r="H623" i="11"/>
  <c r="I623" i="11"/>
  <c r="E624" i="11"/>
  <c r="F624" i="11"/>
  <c r="G624" i="11"/>
  <c r="H624" i="11"/>
  <c r="I624" i="11"/>
  <c r="E625" i="11"/>
  <c r="F625" i="11"/>
  <c r="G625" i="11"/>
  <c r="H625" i="11"/>
  <c r="I625" i="11"/>
  <c r="E626" i="11"/>
  <c r="F626" i="11"/>
  <c r="G626" i="11"/>
  <c r="H626" i="11"/>
  <c r="I626" i="11"/>
  <c r="E627" i="11"/>
  <c r="F627" i="11"/>
  <c r="G627" i="11"/>
  <c r="H627" i="11"/>
  <c r="I627" i="11"/>
  <c r="E628" i="11"/>
  <c r="F628" i="11"/>
  <c r="G628" i="11"/>
  <c r="H628" i="11"/>
  <c r="I628" i="11"/>
  <c r="E629" i="11"/>
  <c r="F629" i="11"/>
  <c r="G629" i="11"/>
  <c r="H629" i="11"/>
  <c r="I629" i="11"/>
  <c r="E630" i="11"/>
  <c r="F630" i="11"/>
  <c r="G630" i="11"/>
  <c r="H630" i="11"/>
  <c r="I630" i="11"/>
  <c r="E631" i="11"/>
  <c r="F631" i="11"/>
  <c r="G631" i="11"/>
  <c r="H631" i="11"/>
  <c r="I631" i="11"/>
  <c r="E632" i="11"/>
  <c r="F632" i="11"/>
  <c r="G632" i="11"/>
  <c r="H632" i="11"/>
  <c r="I632" i="11"/>
  <c r="E633" i="11"/>
  <c r="F633" i="11"/>
  <c r="G633" i="11"/>
  <c r="H633" i="11"/>
  <c r="I633" i="11"/>
  <c r="E634" i="11"/>
  <c r="F634" i="11"/>
  <c r="G634" i="11"/>
  <c r="H634" i="11"/>
  <c r="I634" i="11"/>
  <c r="E635" i="11"/>
  <c r="F635" i="11"/>
  <c r="G635" i="11"/>
  <c r="H635" i="11"/>
  <c r="I635" i="11"/>
  <c r="E636" i="11"/>
  <c r="F636" i="11"/>
  <c r="G636" i="11"/>
  <c r="H636" i="11"/>
  <c r="I636" i="11"/>
  <c r="E637" i="11"/>
  <c r="F637" i="11"/>
  <c r="G637" i="11"/>
  <c r="H637" i="11"/>
  <c r="I637" i="11"/>
  <c r="E638" i="11"/>
  <c r="F638" i="11"/>
  <c r="G638" i="11"/>
  <c r="H638" i="11"/>
  <c r="I638" i="11"/>
  <c r="E639" i="11"/>
  <c r="F639" i="11"/>
  <c r="G639" i="11"/>
  <c r="H639" i="11"/>
  <c r="I639" i="11"/>
  <c r="E640" i="11"/>
  <c r="F640" i="11"/>
  <c r="G640" i="11"/>
  <c r="H640" i="11"/>
  <c r="I640" i="11"/>
  <c r="E641" i="11"/>
  <c r="F641" i="11"/>
  <c r="G641" i="11"/>
  <c r="H641" i="11"/>
  <c r="I641" i="11"/>
  <c r="E642" i="11"/>
  <c r="F642" i="11"/>
  <c r="G642" i="11"/>
  <c r="H642" i="11"/>
  <c r="I642" i="11"/>
  <c r="E643" i="11"/>
  <c r="F643" i="11"/>
  <c r="G643" i="11"/>
  <c r="H643" i="11"/>
  <c r="I643" i="11"/>
  <c r="E644" i="11"/>
  <c r="F644" i="11"/>
  <c r="G644" i="11"/>
  <c r="H644" i="11"/>
  <c r="I644" i="11"/>
  <c r="E645" i="11"/>
  <c r="F645" i="11"/>
  <c r="G645" i="11"/>
  <c r="H645" i="11"/>
  <c r="I645" i="11"/>
  <c r="E646" i="11"/>
  <c r="F646" i="11"/>
  <c r="G646" i="11"/>
  <c r="H646" i="11"/>
  <c r="I646" i="11"/>
  <c r="E647" i="11"/>
  <c r="F647" i="11"/>
  <c r="G647" i="11"/>
  <c r="H647" i="11"/>
  <c r="I647" i="11"/>
  <c r="E648" i="11"/>
  <c r="F648" i="11"/>
  <c r="G648" i="11"/>
  <c r="H648" i="11"/>
  <c r="I648" i="11"/>
  <c r="E649" i="11"/>
  <c r="F649" i="11"/>
  <c r="G649" i="11"/>
  <c r="H649" i="11"/>
  <c r="I649" i="11"/>
  <c r="E650" i="11"/>
  <c r="F650" i="11"/>
  <c r="G650" i="11"/>
  <c r="H650" i="11"/>
  <c r="I650" i="11"/>
  <c r="E651" i="11"/>
  <c r="F651" i="11"/>
  <c r="G651" i="11"/>
  <c r="H651" i="11"/>
  <c r="I651" i="11"/>
  <c r="E652" i="11"/>
  <c r="F652" i="11"/>
  <c r="G652" i="11"/>
  <c r="H652" i="11"/>
  <c r="I652" i="11"/>
  <c r="E653" i="11"/>
  <c r="F653" i="11"/>
  <c r="G653" i="11"/>
  <c r="H653" i="11"/>
  <c r="I653" i="11"/>
  <c r="E654" i="11"/>
  <c r="F654" i="11"/>
  <c r="G654" i="11"/>
  <c r="H654" i="11"/>
  <c r="I654" i="11"/>
  <c r="E655" i="11"/>
  <c r="F655" i="11"/>
  <c r="G655" i="11"/>
  <c r="H655" i="11"/>
  <c r="I655" i="11"/>
  <c r="E656" i="11"/>
  <c r="F656" i="11"/>
  <c r="G656" i="11"/>
  <c r="H656" i="11"/>
  <c r="I656" i="11"/>
  <c r="E657" i="11"/>
  <c r="F657" i="11"/>
  <c r="G657" i="11"/>
  <c r="H657" i="11"/>
  <c r="I657" i="11"/>
  <c r="E658" i="11"/>
  <c r="F658" i="11"/>
  <c r="G658" i="11"/>
  <c r="H658" i="11"/>
  <c r="I658" i="11"/>
  <c r="E659" i="11"/>
  <c r="F659" i="11"/>
  <c r="G659" i="11"/>
  <c r="H659" i="11"/>
  <c r="I659" i="11"/>
  <c r="E660" i="11"/>
  <c r="F660" i="11"/>
  <c r="G660" i="11"/>
  <c r="H660" i="11"/>
  <c r="I660" i="11"/>
  <c r="E661" i="11"/>
  <c r="F661" i="11"/>
  <c r="G661" i="11"/>
  <c r="H661" i="11"/>
  <c r="I661" i="11"/>
  <c r="E662" i="11"/>
  <c r="F662" i="11"/>
  <c r="G662" i="11"/>
  <c r="H662" i="11"/>
  <c r="I662" i="11"/>
  <c r="E663" i="11"/>
  <c r="F663" i="11"/>
  <c r="G663" i="11"/>
  <c r="H663" i="11"/>
  <c r="I663" i="11"/>
  <c r="E664" i="11"/>
  <c r="F664" i="11"/>
  <c r="G664" i="11"/>
  <c r="H664" i="11"/>
  <c r="I664" i="11"/>
  <c r="E665" i="11"/>
  <c r="F665" i="11"/>
  <c r="G665" i="11"/>
  <c r="H665" i="11"/>
  <c r="I665" i="11"/>
  <c r="E666" i="11"/>
  <c r="F666" i="11"/>
  <c r="G666" i="11"/>
  <c r="H666" i="11"/>
  <c r="I666" i="11"/>
  <c r="E667" i="11"/>
  <c r="F667" i="11"/>
  <c r="G667" i="11"/>
  <c r="H667" i="11"/>
  <c r="I667" i="11"/>
  <c r="E668" i="11"/>
  <c r="F668" i="11"/>
  <c r="G668" i="11"/>
  <c r="H668" i="11"/>
  <c r="I668" i="11"/>
  <c r="E669" i="11"/>
  <c r="F669" i="11"/>
  <c r="G669" i="11"/>
  <c r="H669" i="11"/>
  <c r="I669" i="11"/>
  <c r="E670" i="11"/>
  <c r="F670" i="11"/>
  <c r="G670" i="11"/>
  <c r="H670" i="11"/>
  <c r="I670" i="11"/>
  <c r="E671" i="11"/>
  <c r="F671" i="11"/>
  <c r="G671" i="11"/>
  <c r="H671" i="11"/>
  <c r="I671" i="11"/>
  <c r="E672" i="11"/>
  <c r="F672" i="11"/>
  <c r="G672" i="11"/>
  <c r="H672" i="11"/>
  <c r="I672" i="11"/>
  <c r="E673" i="11"/>
  <c r="F673" i="11"/>
  <c r="G673" i="11"/>
  <c r="H673" i="11"/>
  <c r="I673" i="11"/>
  <c r="E674" i="11"/>
  <c r="F674" i="11"/>
  <c r="G674" i="11"/>
  <c r="H674" i="11"/>
  <c r="I674" i="11"/>
  <c r="E675" i="11"/>
  <c r="F675" i="11"/>
  <c r="G675" i="11"/>
  <c r="H675" i="11"/>
  <c r="I675" i="11"/>
  <c r="E676" i="11"/>
  <c r="F676" i="11"/>
  <c r="G676" i="11"/>
  <c r="H676" i="11"/>
  <c r="I676" i="11"/>
  <c r="E677" i="11"/>
  <c r="F677" i="11"/>
  <c r="G677" i="11"/>
  <c r="H677" i="11"/>
  <c r="I677" i="11"/>
  <c r="E678" i="11"/>
  <c r="F678" i="11"/>
  <c r="G678" i="11"/>
  <c r="H678" i="11"/>
  <c r="I678" i="11"/>
  <c r="E679" i="11"/>
  <c r="F679" i="11"/>
  <c r="G679" i="11"/>
  <c r="H679" i="11"/>
  <c r="I679" i="11"/>
  <c r="E680" i="11"/>
  <c r="F680" i="11"/>
  <c r="G680" i="11"/>
  <c r="H680" i="11"/>
  <c r="I680" i="11"/>
  <c r="E681" i="11"/>
  <c r="F681" i="11"/>
  <c r="G681" i="11"/>
  <c r="H681" i="11"/>
  <c r="I681" i="11"/>
  <c r="E682" i="11"/>
  <c r="F682" i="11"/>
  <c r="G682" i="11"/>
  <c r="H682" i="11"/>
  <c r="I682" i="11"/>
  <c r="E683" i="11"/>
  <c r="F683" i="11"/>
  <c r="G683" i="11"/>
  <c r="H683" i="11"/>
  <c r="I683" i="11"/>
  <c r="E684" i="11"/>
  <c r="F684" i="11"/>
  <c r="G684" i="11"/>
  <c r="H684" i="11"/>
  <c r="I684" i="11"/>
  <c r="E685" i="11"/>
  <c r="F685" i="11"/>
  <c r="G685" i="11"/>
  <c r="H685" i="11"/>
  <c r="I685" i="11"/>
  <c r="E686" i="11"/>
  <c r="F686" i="11"/>
  <c r="G686" i="11"/>
  <c r="H686" i="11"/>
  <c r="I686" i="11"/>
  <c r="E687" i="11"/>
  <c r="F687" i="11"/>
  <c r="G687" i="11"/>
  <c r="H687" i="11"/>
  <c r="I687" i="11"/>
  <c r="E688" i="11"/>
  <c r="F688" i="11"/>
  <c r="G688" i="11"/>
  <c r="H688" i="11"/>
  <c r="I688" i="11"/>
  <c r="E689" i="11"/>
  <c r="F689" i="11"/>
  <c r="G689" i="11"/>
  <c r="H689" i="11"/>
  <c r="I689" i="11"/>
  <c r="AK15" i="13" l="1"/>
  <c r="Q18" i="6" l="1"/>
  <c r="R18" i="6" s="1"/>
  <c r="U17" i="6"/>
  <c r="V17" i="6" s="1"/>
  <c r="R17" i="6"/>
  <c r="V16" i="6"/>
  <c r="U5" i="6"/>
  <c r="V5" i="6" s="1"/>
  <c r="Q5" i="6"/>
  <c r="R5" i="6" s="1"/>
  <c r="V4" i="6"/>
  <c r="R4" i="6"/>
  <c r="L107" i="6"/>
  <c r="K107" i="6"/>
  <c r="J107" i="6"/>
  <c r="I107" i="6"/>
  <c r="H107" i="6"/>
  <c r="G107" i="6"/>
  <c r="F107" i="6"/>
  <c r="L106" i="6"/>
  <c r="K106" i="6"/>
  <c r="J106" i="6"/>
  <c r="I106" i="6"/>
  <c r="H106" i="6"/>
  <c r="G106" i="6"/>
  <c r="F106" i="6"/>
  <c r="L105" i="6"/>
  <c r="K105" i="6"/>
  <c r="J105" i="6"/>
  <c r="I105" i="6"/>
  <c r="H105" i="6"/>
  <c r="G105" i="6"/>
  <c r="F105" i="6"/>
  <c r="L104" i="6"/>
  <c r="K104" i="6"/>
  <c r="J104" i="6"/>
  <c r="I104" i="6"/>
  <c r="H104" i="6"/>
  <c r="G104" i="6"/>
  <c r="F104" i="6"/>
  <c r="L103" i="6"/>
  <c r="K103" i="6"/>
  <c r="J103" i="6"/>
  <c r="I103" i="6"/>
  <c r="H103" i="6"/>
  <c r="G103" i="6"/>
  <c r="F103" i="6"/>
  <c r="L102" i="6"/>
  <c r="K102" i="6"/>
  <c r="J102" i="6"/>
  <c r="I102" i="6"/>
  <c r="H102" i="6"/>
  <c r="G102" i="6"/>
  <c r="F102" i="6"/>
  <c r="L101" i="6"/>
  <c r="K101" i="6"/>
  <c r="J101" i="6"/>
  <c r="I101" i="6"/>
  <c r="H101" i="6"/>
  <c r="G101" i="6"/>
  <c r="F101" i="6"/>
  <c r="L100" i="6"/>
  <c r="K100" i="6"/>
  <c r="J100" i="6"/>
  <c r="I100" i="6"/>
  <c r="H100" i="6"/>
  <c r="G100" i="6"/>
  <c r="F100" i="6"/>
  <c r="L99" i="6"/>
  <c r="K99" i="6"/>
  <c r="J99" i="6"/>
  <c r="I99" i="6"/>
  <c r="H99" i="6"/>
  <c r="G99" i="6"/>
  <c r="F99" i="6"/>
  <c r="L98" i="6"/>
  <c r="K98" i="6"/>
  <c r="J98" i="6"/>
  <c r="I98" i="6"/>
  <c r="H98" i="6"/>
  <c r="G98" i="6"/>
  <c r="F98" i="6"/>
  <c r="L97" i="6"/>
  <c r="K97" i="6"/>
  <c r="J97" i="6"/>
  <c r="I97" i="6"/>
  <c r="H97" i="6"/>
  <c r="G97" i="6"/>
  <c r="F97" i="6"/>
  <c r="L96" i="6"/>
  <c r="K96" i="6"/>
  <c r="J96" i="6"/>
  <c r="I96" i="6"/>
  <c r="H96" i="6"/>
  <c r="G96" i="6"/>
  <c r="F96" i="6"/>
  <c r="L95" i="6"/>
  <c r="K95" i="6"/>
  <c r="J95" i="6"/>
  <c r="I95" i="6"/>
  <c r="H95" i="6"/>
  <c r="G95" i="6"/>
  <c r="F95" i="6"/>
  <c r="L94" i="6"/>
  <c r="K94" i="6"/>
  <c r="J94" i="6"/>
  <c r="I94" i="6"/>
  <c r="H94" i="6"/>
  <c r="G94" i="6"/>
  <c r="F94" i="6"/>
  <c r="L93" i="6"/>
  <c r="K93" i="6"/>
  <c r="J93" i="6"/>
  <c r="I93" i="6"/>
  <c r="H93" i="6"/>
  <c r="G93" i="6"/>
  <c r="F93" i="6"/>
  <c r="L92" i="6"/>
  <c r="K92" i="6"/>
  <c r="J92" i="6"/>
  <c r="I92" i="6"/>
  <c r="H92" i="6"/>
  <c r="G92" i="6"/>
  <c r="F92" i="6"/>
  <c r="L91" i="6"/>
  <c r="K91" i="6"/>
  <c r="J91" i="6"/>
  <c r="I91" i="6"/>
  <c r="H91" i="6"/>
  <c r="G91" i="6"/>
  <c r="F91" i="6"/>
  <c r="L90" i="6"/>
  <c r="K90" i="6"/>
  <c r="J90" i="6"/>
  <c r="I90" i="6"/>
  <c r="H90" i="6"/>
  <c r="G90" i="6"/>
  <c r="F90" i="6"/>
  <c r="L89" i="6"/>
  <c r="K89" i="6"/>
  <c r="J89" i="6"/>
  <c r="I89" i="6"/>
  <c r="H89" i="6"/>
  <c r="G89" i="6"/>
  <c r="F89" i="6"/>
  <c r="L88" i="6"/>
  <c r="K88" i="6"/>
  <c r="J88" i="6"/>
  <c r="I88" i="6"/>
  <c r="H88" i="6"/>
  <c r="G88" i="6"/>
  <c r="F88" i="6"/>
  <c r="L87" i="6"/>
  <c r="K87" i="6"/>
  <c r="J87" i="6"/>
  <c r="I87" i="6"/>
  <c r="H87" i="6"/>
  <c r="G87" i="6"/>
  <c r="F87" i="6"/>
  <c r="L86" i="6"/>
  <c r="K86" i="6"/>
  <c r="J86" i="6"/>
  <c r="I86" i="6"/>
  <c r="H86" i="6"/>
  <c r="G86" i="6"/>
  <c r="F86" i="6"/>
  <c r="L85" i="6"/>
  <c r="K85" i="6"/>
  <c r="J85" i="6"/>
  <c r="I85" i="6"/>
  <c r="H85" i="6"/>
  <c r="G85" i="6"/>
  <c r="F85" i="6"/>
  <c r="L84" i="6"/>
  <c r="K84" i="6"/>
  <c r="J84" i="6"/>
  <c r="I84" i="6"/>
  <c r="H84" i="6"/>
  <c r="G84" i="6"/>
  <c r="F84" i="6"/>
  <c r="L83" i="6"/>
  <c r="K83" i="6"/>
  <c r="J83" i="6"/>
  <c r="I83" i="6"/>
  <c r="H83" i="6"/>
  <c r="G83" i="6"/>
  <c r="F83" i="6"/>
  <c r="L82" i="6"/>
  <c r="K82" i="6"/>
  <c r="J82" i="6"/>
  <c r="I82" i="6"/>
  <c r="H82" i="6"/>
  <c r="G82" i="6"/>
  <c r="F82" i="6"/>
  <c r="L81" i="6"/>
  <c r="K81" i="6"/>
  <c r="J81" i="6"/>
  <c r="I81" i="6"/>
  <c r="H81" i="6"/>
  <c r="G81" i="6"/>
  <c r="F81" i="6"/>
  <c r="L80" i="6"/>
  <c r="K80" i="6"/>
  <c r="J80" i="6"/>
  <c r="I80" i="6"/>
  <c r="H80" i="6"/>
  <c r="G80" i="6"/>
  <c r="F80" i="6"/>
  <c r="L79" i="6"/>
  <c r="K79" i="6"/>
  <c r="J79" i="6"/>
  <c r="I79" i="6"/>
  <c r="H79" i="6"/>
  <c r="G79" i="6"/>
  <c r="F79" i="6"/>
  <c r="L78" i="6"/>
  <c r="K78" i="6"/>
  <c r="J78" i="6"/>
  <c r="I78" i="6"/>
  <c r="H78" i="6"/>
  <c r="G78" i="6"/>
  <c r="F78" i="6"/>
  <c r="L77" i="6"/>
  <c r="K77" i="6"/>
  <c r="J77" i="6"/>
  <c r="I77" i="6"/>
  <c r="H77" i="6"/>
  <c r="G77" i="6"/>
  <c r="F77" i="6"/>
  <c r="L76" i="6"/>
  <c r="K76" i="6"/>
  <c r="J76" i="6"/>
  <c r="I76" i="6"/>
  <c r="H76" i="6"/>
  <c r="G76" i="6"/>
  <c r="F76" i="6"/>
  <c r="L75" i="6"/>
  <c r="K75" i="6"/>
  <c r="J75" i="6"/>
  <c r="I75" i="6"/>
  <c r="H75" i="6"/>
  <c r="G75" i="6"/>
  <c r="F75" i="6"/>
  <c r="L74" i="6"/>
  <c r="K74" i="6"/>
  <c r="J74" i="6"/>
  <c r="I74" i="6"/>
  <c r="H74" i="6"/>
  <c r="G74" i="6"/>
  <c r="F74" i="6"/>
  <c r="L73" i="6"/>
  <c r="K73" i="6"/>
  <c r="J73" i="6"/>
  <c r="I73" i="6"/>
  <c r="H73" i="6"/>
  <c r="G73" i="6"/>
  <c r="F73" i="6"/>
  <c r="L72" i="6"/>
  <c r="K72" i="6"/>
  <c r="J72" i="6"/>
  <c r="I72" i="6"/>
  <c r="H72" i="6"/>
  <c r="G72" i="6"/>
  <c r="F72" i="6"/>
  <c r="L71" i="6"/>
  <c r="K71" i="6"/>
  <c r="J71" i="6"/>
  <c r="I71" i="6"/>
  <c r="H71" i="6"/>
  <c r="G71" i="6"/>
  <c r="F71" i="6"/>
  <c r="L70" i="6"/>
  <c r="K70" i="6"/>
  <c r="J70" i="6"/>
  <c r="I70" i="6"/>
  <c r="H70" i="6"/>
  <c r="G70" i="6"/>
  <c r="F70" i="6"/>
  <c r="L69" i="6"/>
  <c r="K69" i="6"/>
  <c r="J69" i="6"/>
  <c r="I69" i="6"/>
  <c r="H69" i="6"/>
  <c r="G69" i="6"/>
  <c r="F69" i="6"/>
  <c r="L68" i="6"/>
  <c r="K68" i="6"/>
  <c r="J68" i="6"/>
  <c r="I68" i="6"/>
  <c r="H68" i="6"/>
  <c r="G68" i="6"/>
  <c r="F68" i="6"/>
  <c r="L67" i="6"/>
  <c r="K67" i="6"/>
  <c r="J67" i="6"/>
  <c r="I67" i="6"/>
  <c r="H67" i="6"/>
  <c r="G67" i="6"/>
  <c r="F67" i="6"/>
  <c r="L66" i="6"/>
  <c r="K66" i="6"/>
  <c r="J66" i="6"/>
  <c r="I66" i="6"/>
  <c r="H66" i="6"/>
  <c r="G66" i="6"/>
  <c r="F66" i="6"/>
  <c r="L65" i="6"/>
  <c r="K65" i="6"/>
  <c r="J65" i="6"/>
  <c r="I65" i="6"/>
  <c r="H65" i="6"/>
  <c r="G65" i="6"/>
  <c r="F65" i="6"/>
  <c r="L64" i="6"/>
  <c r="K64" i="6"/>
  <c r="J64" i="6"/>
  <c r="I64" i="6"/>
  <c r="H64" i="6"/>
  <c r="G64" i="6"/>
  <c r="F64" i="6"/>
  <c r="L63" i="6"/>
  <c r="K63" i="6"/>
  <c r="J63" i="6"/>
  <c r="I63" i="6"/>
  <c r="H63" i="6"/>
  <c r="G63" i="6"/>
  <c r="F63" i="6"/>
  <c r="L62" i="6"/>
  <c r="K62" i="6"/>
  <c r="J62" i="6"/>
  <c r="I62" i="6"/>
  <c r="H62" i="6"/>
  <c r="G62" i="6"/>
  <c r="F62" i="6"/>
  <c r="L61" i="6"/>
  <c r="K61" i="6"/>
  <c r="J61" i="6"/>
  <c r="I61" i="6"/>
  <c r="H61" i="6"/>
  <c r="G61" i="6"/>
  <c r="F61" i="6"/>
  <c r="L60" i="6"/>
  <c r="K60" i="6"/>
  <c r="J60" i="6"/>
  <c r="I60" i="6"/>
  <c r="H60" i="6"/>
  <c r="G60" i="6"/>
  <c r="F60" i="6"/>
  <c r="L59" i="6"/>
  <c r="K59" i="6"/>
  <c r="J59" i="6"/>
  <c r="I59" i="6"/>
  <c r="H59" i="6"/>
  <c r="G59" i="6"/>
  <c r="F59" i="6"/>
  <c r="L58" i="6"/>
  <c r="K58" i="6"/>
  <c r="J58" i="6"/>
  <c r="I58" i="6"/>
  <c r="H58" i="6"/>
  <c r="G58" i="6"/>
  <c r="F58" i="6"/>
  <c r="L57" i="6"/>
  <c r="K57" i="6"/>
  <c r="J57" i="6"/>
  <c r="I57" i="6"/>
  <c r="H57" i="6"/>
  <c r="G57" i="6"/>
  <c r="F57" i="6"/>
  <c r="L56" i="6"/>
  <c r="K56" i="6"/>
  <c r="J56" i="6"/>
  <c r="I56" i="6"/>
  <c r="H56" i="6"/>
  <c r="G56" i="6"/>
  <c r="F56" i="6"/>
  <c r="L55" i="6"/>
  <c r="K55" i="6"/>
  <c r="J55" i="6"/>
  <c r="I55" i="6"/>
  <c r="H55" i="6"/>
  <c r="G55" i="6"/>
  <c r="F55" i="6"/>
  <c r="L54" i="6"/>
  <c r="K54" i="6"/>
  <c r="J54" i="6"/>
  <c r="I54" i="6"/>
  <c r="H54" i="6"/>
  <c r="G54" i="6"/>
  <c r="F54" i="6"/>
  <c r="L53" i="6"/>
  <c r="K53" i="6"/>
  <c r="J53" i="6"/>
  <c r="I53" i="6"/>
  <c r="H53" i="6"/>
  <c r="G53" i="6"/>
  <c r="F53" i="6"/>
  <c r="L52" i="6"/>
  <c r="K52" i="6"/>
  <c r="J52" i="6"/>
  <c r="I52" i="6"/>
  <c r="H52" i="6"/>
  <c r="G52" i="6"/>
  <c r="F52" i="6"/>
  <c r="L51" i="6"/>
  <c r="K51" i="6"/>
  <c r="J51" i="6"/>
  <c r="I51" i="6"/>
  <c r="H51" i="6"/>
  <c r="G51" i="6"/>
  <c r="F51" i="6"/>
  <c r="L50" i="6"/>
  <c r="K50" i="6"/>
  <c r="J50" i="6"/>
  <c r="I50" i="6"/>
  <c r="H50" i="6"/>
  <c r="G50" i="6"/>
  <c r="F50" i="6"/>
  <c r="L49" i="6"/>
  <c r="K49" i="6"/>
  <c r="J49" i="6"/>
  <c r="I49" i="6"/>
  <c r="H49" i="6"/>
  <c r="G49" i="6"/>
  <c r="F49" i="6"/>
  <c r="L48" i="6"/>
  <c r="K48" i="6"/>
  <c r="J48" i="6"/>
  <c r="I48" i="6"/>
  <c r="H48" i="6"/>
  <c r="G48" i="6"/>
  <c r="F48" i="6"/>
  <c r="L47" i="6"/>
  <c r="K47" i="6"/>
  <c r="J47" i="6"/>
  <c r="I47" i="6"/>
  <c r="H47" i="6"/>
  <c r="G47" i="6"/>
  <c r="F47" i="6"/>
  <c r="L46" i="6"/>
  <c r="K46" i="6"/>
  <c r="J46" i="6"/>
  <c r="I46" i="6"/>
  <c r="H46" i="6"/>
  <c r="G46" i="6"/>
  <c r="F46" i="6"/>
  <c r="L45" i="6"/>
  <c r="K45" i="6"/>
  <c r="J45" i="6"/>
  <c r="I45" i="6"/>
  <c r="H45" i="6"/>
  <c r="G45" i="6"/>
  <c r="F45" i="6"/>
  <c r="L44" i="6"/>
  <c r="K44" i="6"/>
  <c r="J44" i="6"/>
  <c r="I44" i="6"/>
  <c r="H44" i="6"/>
  <c r="G44" i="6"/>
  <c r="F44" i="6"/>
  <c r="L43" i="6"/>
  <c r="K43" i="6"/>
  <c r="J43" i="6"/>
  <c r="I43" i="6"/>
  <c r="H43" i="6"/>
  <c r="G43" i="6"/>
  <c r="F43" i="6"/>
  <c r="L42" i="6"/>
  <c r="K42" i="6"/>
  <c r="J42" i="6"/>
  <c r="I42" i="6"/>
  <c r="H42" i="6"/>
  <c r="G42" i="6"/>
  <c r="F42" i="6"/>
  <c r="L41" i="6"/>
  <c r="K41" i="6"/>
  <c r="J41" i="6"/>
  <c r="I41" i="6"/>
  <c r="H41" i="6"/>
  <c r="G41" i="6"/>
  <c r="F41" i="6"/>
  <c r="L40" i="6"/>
  <c r="K40" i="6"/>
  <c r="J40" i="6"/>
  <c r="I40" i="6"/>
  <c r="H40" i="6"/>
  <c r="G40" i="6"/>
  <c r="F40" i="6"/>
  <c r="L39" i="6"/>
  <c r="K39" i="6"/>
  <c r="J39" i="6"/>
  <c r="I39" i="6"/>
  <c r="H39" i="6"/>
  <c r="G39" i="6"/>
  <c r="F39" i="6"/>
  <c r="L38" i="6"/>
  <c r="K38" i="6"/>
  <c r="J38" i="6"/>
  <c r="I38" i="6"/>
  <c r="H38" i="6"/>
  <c r="G38" i="6"/>
  <c r="F38" i="6"/>
  <c r="L37" i="6"/>
  <c r="K37" i="6"/>
  <c r="J37" i="6"/>
  <c r="I37" i="6"/>
  <c r="H37" i="6"/>
  <c r="G37" i="6"/>
  <c r="F37" i="6"/>
  <c r="L36" i="6"/>
  <c r="K36" i="6"/>
  <c r="J36" i="6"/>
  <c r="I36" i="6"/>
  <c r="H36" i="6"/>
  <c r="G36" i="6"/>
  <c r="F36" i="6"/>
  <c r="L35" i="6"/>
  <c r="K35" i="6"/>
  <c r="J35" i="6"/>
  <c r="I35" i="6"/>
  <c r="H35" i="6"/>
  <c r="G35" i="6"/>
  <c r="F35" i="6"/>
  <c r="L34" i="6"/>
  <c r="K34" i="6"/>
  <c r="J34" i="6"/>
  <c r="I34" i="6"/>
  <c r="H34" i="6"/>
  <c r="G34" i="6"/>
  <c r="F34" i="6"/>
  <c r="L33" i="6"/>
  <c r="K33" i="6"/>
  <c r="J33" i="6"/>
  <c r="I33" i="6"/>
  <c r="H33" i="6"/>
  <c r="G33" i="6"/>
  <c r="F33" i="6"/>
  <c r="L32" i="6"/>
  <c r="K32" i="6"/>
  <c r="J32" i="6"/>
  <c r="I32" i="6"/>
  <c r="H32" i="6"/>
  <c r="G32" i="6"/>
  <c r="F32" i="6"/>
  <c r="L31" i="6"/>
  <c r="K31" i="6"/>
  <c r="J31" i="6"/>
  <c r="I31" i="6"/>
  <c r="H31" i="6"/>
  <c r="G31" i="6"/>
  <c r="F31" i="6"/>
  <c r="L30" i="6"/>
  <c r="K30" i="6"/>
  <c r="J30" i="6"/>
  <c r="I30" i="6"/>
  <c r="H30" i="6"/>
  <c r="G30" i="6"/>
  <c r="F30" i="6"/>
  <c r="L29" i="6"/>
  <c r="K29" i="6"/>
  <c r="J29" i="6"/>
  <c r="I29" i="6"/>
  <c r="H29" i="6"/>
  <c r="G29" i="6"/>
  <c r="F29" i="6"/>
  <c r="L28" i="6"/>
  <c r="K28" i="6"/>
  <c r="J28" i="6"/>
  <c r="I28" i="6"/>
  <c r="H28" i="6"/>
  <c r="G28" i="6"/>
  <c r="F28" i="6"/>
  <c r="L27" i="6"/>
  <c r="K27" i="6"/>
  <c r="J27" i="6"/>
  <c r="I27" i="6"/>
  <c r="H27" i="6"/>
  <c r="G27" i="6"/>
  <c r="F27" i="6"/>
  <c r="L26" i="6"/>
  <c r="K26" i="6"/>
  <c r="J26" i="6"/>
  <c r="I26" i="6"/>
  <c r="H26" i="6"/>
  <c r="G26" i="6"/>
  <c r="F26" i="6"/>
  <c r="L25" i="6"/>
  <c r="K25" i="6"/>
  <c r="J25" i="6"/>
  <c r="I25" i="6"/>
  <c r="H25" i="6"/>
  <c r="G25" i="6"/>
  <c r="F25" i="6"/>
  <c r="L24" i="6"/>
  <c r="K24" i="6"/>
  <c r="J24" i="6"/>
  <c r="I24" i="6"/>
  <c r="H24" i="6"/>
  <c r="G24" i="6"/>
  <c r="F24" i="6"/>
  <c r="L23" i="6"/>
  <c r="K23" i="6"/>
  <c r="J23" i="6"/>
  <c r="I23" i="6"/>
  <c r="H23" i="6"/>
  <c r="G23" i="6"/>
  <c r="F23" i="6"/>
  <c r="L22" i="6"/>
  <c r="K22" i="6"/>
  <c r="J22" i="6"/>
  <c r="I22" i="6"/>
  <c r="H22" i="6"/>
  <c r="G22" i="6"/>
  <c r="F22" i="6"/>
  <c r="L21" i="6"/>
  <c r="K21" i="6"/>
  <c r="J21" i="6"/>
  <c r="I21" i="6"/>
  <c r="H21" i="6"/>
  <c r="G21" i="6"/>
  <c r="F21" i="6"/>
  <c r="L20" i="6"/>
  <c r="K20" i="6"/>
  <c r="J20" i="6"/>
  <c r="I20" i="6"/>
  <c r="H20" i="6"/>
  <c r="G20" i="6"/>
  <c r="F20" i="6"/>
  <c r="L19" i="6"/>
  <c r="K19" i="6"/>
  <c r="J19" i="6"/>
  <c r="I19" i="6"/>
  <c r="H19" i="6"/>
  <c r="G19" i="6"/>
  <c r="F19" i="6"/>
  <c r="L18" i="6"/>
  <c r="K18" i="6"/>
  <c r="J18" i="6"/>
  <c r="I18" i="6"/>
  <c r="H18" i="6"/>
  <c r="G18" i="6"/>
  <c r="F18" i="6"/>
  <c r="L17" i="6"/>
  <c r="K17" i="6"/>
  <c r="J17" i="6"/>
  <c r="I17" i="6"/>
  <c r="H17" i="6"/>
  <c r="G17" i="6"/>
  <c r="F17" i="6"/>
  <c r="L16" i="6"/>
  <c r="K16" i="6"/>
  <c r="J16" i="6"/>
  <c r="I16" i="6"/>
  <c r="H16" i="6"/>
  <c r="G16" i="6"/>
  <c r="F16" i="6"/>
  <c r="L15" i="6"/>
  <c r="K15" i="6"/>
  <c r="J15" i="6"/>
  <c r="I15" i="6"/>
  <c r="H15" i="6"/>
  <c r="G15" i="6"/>
  <c r="F15" i="6"/>
  <c r="L14" i="6"/>
  <c r="K14" i="6"/>
  <c r="J14" i="6"/>
  <c r="I14" i="6"/>
  <c r="H14" i="6"/>
  <c r="G14" i="6"/>
  <c r="F14" i="6"/>
  <c r="L13" i="6"/>
  <c r="K13" i="6"/>
  <c r="J13" i="6"/>
  <c r="I13" i="6"/>
  <c r="H13" i="6"/>
  <c r="G13" i="6"/>
  <c r="F13" i="6"/>
  <c r="L12" i="6"/>
  <c r="K12" i="6"/>
  <c r="J12" i="6"/>
  <c r="I12" i="6"/>
  <c r="H12" i="6"/>
  <c r="G12" i="6"/>
  <c r="F12" i="6"/>
  <c r="L11" i="6"/>
  <c r="K11" i="6"/>
  <c r="J11" i="6"/>
  <c r="I11" i="6"/>
  <c r="H11" i="6"/>
  <c r="G11" i="6"/>
  <c r="F11" i="6"/>
  <c r="L10" i="6"/>
  <c r="K10" i="6"/>
  <c r="J10" i="6"/>
  <c r="I10" i="6"/>
  <c r="H10" i="6"/>
  <c r="G10" i="6"/>
  <c r="F10" i="6"/>
  <c r="L9" i="6"/>
  <c r="K9" i="6"/>
  <c r="J9" i="6"/>
  <c r="I9" i="6"/>
  <c r="H9" i="6"/>
  <c r="G9" i="6"/>
  <c r="F9" i="6"/>
  <c r="L8" i="6"/>
  <c r="K8" i="6"/>
  <c r="J8" i="6"/>
  <c r="I8" i="6"/>
  <c r="H8" i="6"/>
  <c r="G8" i="6"/>
  <c r="F8" i="6"/>
  <c r="L7" i="6"/>
  <c r="K7" i="6"/>
  <c r="J7" i="6"/>
  <c r="I7" i="6"/>
  <c r="H7" i="6"/>
  <c r="G7" i="6"/>
  <c r="F7" i="6"/>
  <c r="L6" i="6"/>
  <c r="K6" i="6"/>
  <c r="J6" i="6"/>
  <c r="I6" i="6"/>
  <c r="H6" i="6"/>
  <c r="G6" i="6"/>
  <c r="F6" i="6"/>
  <c r="L5" i="6"/>
  <c r="K5" i="6"/>
  <c r="J5" i="6"/>
  <c r="I5" i="6"/>
  <c r="H5" i="6"/>
  <c r="G5" i="6"/>
  <c r="F5" i="6"/>
  <c r="L4" i="6"/>
  <c r="K4" i="6"/>
  <c r="J4" i="6"/>
  <c r="I4" i="6"/>
  <c r="H4" i="6"/>
  <c r="G4" i="6"/>
  <c r="F4" i="6"/>
  <c r="Q6" i="6" l="1"/>
  <c r="U6" i="6"/>
  <c r="U18" i="6"/>
  <c r="Q19" i="6"/>
  <c r="R19" i="6" l="1"/>
  <c r="Q20" i="6"/>
  <c r="V6" i="6"/>
  <c r="U7" i="6"/>
  <c r="V18" i="6"/>
  <c r="U19" i="6"/>
  <c r="R6" i="6"/>
  <c r="Q7" i="6"/>
  <c r="R7" i="6" l="1"/>
  <c r="Q8" i="6"/>
  <c r="V19" i="6"/>
  <c r="U20" i="6"/>
  <c r="V7" i="6"/>
  <c r="U8" i="6"/>
  <c r="R20" i="6"/>
  <c r="Q21" i="6"/>
  <c r="R21" i="6" l="1"/>
  <c r="Q22" i="6"/>
  <c r="V8" i="6"/>
  <c r="U9" i="6"/>
  <c r="V20" i="6"/>
  <c r="U21" i="6"/>
  <c r="R8" i="6"/>
  <c r="Q9" i="6"/>
  <c r="R9" i="6" l="1"/>
  <c r="Q10" i="6"/>
  <c r="V21" i="6"/>
  <c r="U22" i="6"/>
  <c r="V9" i="6"/>
  <c r="U10" i="6"/>
  <c r="R22" i="6"/>
  <c r="Q23" i="6"/>
  <c r="R23" i="6" l="1"/>
  <c r="Q24" i="6"/>
  <c r="R24" i="6" s="1"/>
  <c r="V10" i="6"/>
  <c r="U11" i="6"/>
  <c r="V22" i="6"/>
  <c r="U23" i="6"/>
  <c r="R10" i="6"/>
  <c r="Q11" i="6"/>
  <c r="R11" i="6" l="1"/>
  <c r="Q12" i="6"/>
  <c r="V23" i="6"/>
  <c r="U24" i="6"/>
  <c r="V24" i="6" s="1"/>
  <c r="V11" i="6"/>
  <c r="U12" i="6"/>
  <c r="V12" i="6" l="1"/>
  <c r="U13" i="6"/>
  <c r="R12" i="6"/>
  <c r="Q13" i="6"/>
  <c r="R13" i="6" l="1"/>
  <c r="Q14" i="6"/>
  <c r="V13" i="6"/>
  <c r="U14" i="6"/>
  <c r="V14" i="6" l="1"/>
  <c r="U15" i="6"/>
  <c r="R14" i="6"/>
  <c r="Q15" i="6"/>
  <c r="Q16" i="6" l="1"/>
  <c r="R15" i="6"/>
  <c r="G4" i="11" l="1"/>
  <c r="G45" i="11"/>
  <c r="G46" i="11"/>
  <c r="G47" i="11"/>
  <c r="G84" i="11"/>
  <c r="G85" i="11"/>
  <c r="G86" i="11"/>
  <c r="G123" i="11"/>
  <c r="G124" i="11"/>
  <c r="G125" i="11"/>
  <c r="G165" i="11"/>
  <c r="G166" i="11"/>
  <c r="G167" i="11"/>
  <c r="G207" i="11"/>
  <c r="G208" i="11"/>
  <c r="G209" i="11"/>
  <c r="G3" i="11"/>
  <c r="N4" i="11" l="1"/>
  <c r="N45" i="11"/>
  <c r="N46" i="11"/>
  <c r="N47" i="11"/>
  <c r="N84" i="11"/>
  <c r="N85" i="11"/>
  <c r="N86" i="11"/>
  <c r="N123" i="11"/>
  <c r="N124" i="11"/>
  <c r="N125" i="11"/>
  <c r="N165" i="11"/>
  <c r="N166" i="11"/>
  <c r="N167" i="11"/>
  <c r="N207" i="11"/>
  <c r="N208" i="11"/>
  <c r="N209" i="11"/>
  <c r="N168" i="11"/>
  <c r="N169" i="11"/>
  <c r="N170" i="11"/>
  <c r="N210" i="11"/>
  <c r="N211" i="11"/>
  <c r="N212" i="11"/>
  <c r="N3" i="11"/>
  <c r="A291" i="11"/>
  <c r="A293" i="11"/>
  <c r="A292" i="11"/>
  <c r="A294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F4" i="11" l="1"/>
  <c r="F45" i="11"/>
  <c r="F46" i="11"/>
  <c r="F47" i="11"/>
  <c r="F84" i="11"/>
  <c r="F85" i="11"/>
  <c r="F86" i="11"/>
  <c r="F123" i="11"/>
  <c r="F124" i="11"/>
  <c r="F125" i="11"/>
  <c r="F165" i="11"/>
  <c r="F166" i="11"/>
  <c r="F167" i="11"/>
  <c r="F207" i="11"/>
  <c r="F208" i="11"/>
  <c r="F209" i="11"/>
  <c r="F3" i="11"/>
  <c r="H4" i="11" l="1"/>
  <c r="H45" i="11"/>
  <c r="H46" i="11"/>
  <c r="H47" i="11"/>
  <c r="H84" i="11"/>
  <c r="H85" i="11"/>
  <c r="H86" i="11"/>
  <c r="H123" i="11"/>
  <c r="H124" i="11"/>
  <c r="H125" i="11"/>
  <c r="H165" i="11"/>
  <c r="H166" i="11"/>
  <c r="H167" i="11"/>
  <c r="H207" i="11"/>
  <c r="H208" i="11"/>
  <c r="H209" i="11"/>
  <c r="H3" i="11"/>
  <c r="I4" i="11" l="1"/>
  <c r="I45" i="11"/>
  <c r="I46" i="11"/>
  <c r="I47" i="11"/>
  <c r="I84" i="11"/>
  <c r="I85" i="11"/>
  <c r="I86" i="11"/>
  <c r="I123" i="11"/>
  <c r="I124" i="11"/>
  <c r="I125" i="11"/>
  <c r="I165" i="11"/>
  <c r="I166" i="11"/>
  <c r="I167" i="11"/>
  <c r="I207" i="11"/>
  <c r="I208" i="11"/>
  <c r="I209" i="11"/>
  <c r="I3" i="11"/>
  <c r="E4" i="11"/>
  <c r="E45" i="11"/>
  <c r="E46" i="11"/>
  <c r="E47" i="11"/>
  <c r="E84" i="11"/>
  <c r="E85" i="11"/>
  <c r="E86" i="11"/>
  <c r="E123" i="11"/>
  <c r="E124" i="11"/>
  <c r="E125" i="11"/>
  <c r="E165" i="11"/>
  <c r="E166" i="11"/>
  <c r="E167" i="11"/>
  <c r="E207" i="11"/>
  <c r="E208" i="11"/>
  <c r="E209" i="11"/>
  <c r="E3" i="11"/>
  <c r="AJ15" i="13"/>
  <c r="AH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H7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H10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H14" i="13"/>
  <c r="AI14" i="13"/>
  <c r="AJ14" i="13"/>
  <c r="AK14" i="13"/>
  <c r="AL14" i="13"/>
  <c r="AM14" i="13"/>
  <c r="AN14" i="13"/>
  <c r="AO14" i="13"/>
  <c r="AP14" i="13"/>
  <c r="AQ14" i="13"/>
  <c r="AR14" i="13"/>
  <c r="AS14" i="13"/>
  <c r="AT14" i="13"/>
  <c r="AH15" i="13"/>
  <c r="AI15" i="13"/>
  <c r="AL15" i="13"/>
  <c r="AM15" i="13"/>
  <c r="AN15" i="13"/>
  <c r="AO15" i="13"/>
  <c r="AP15" i="13"/>
  <c r="AQ15" i="13"/>
  <c r="AR15" i="13"/>
  <c r="AS15" i="13"/>
  <c r="AT15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H20" i="13"/>
  <c r="AI20" i="13"/>
  <c r="AJ20" i="13"/>
  <c r="AK20" i="13"/>
  <c r="AL20" i="13"/>
  <c r="AM20" i="13"/>
  <c r="AN20" i="13"/>
  <c r="AO20" i="13"/>
  <c r="AP20" i="13"/>
  <c r="AQ20" i="13"/>
  <c r="AR20" i="13"/>
  <c r="AS20" i="13"/>
  <c r="AT20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H8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D12" i="14"/>
  <c r="C15" i="15" l="1"/>
  <c r="H6" i="14" l="1"/>
  <c r="AO9" i="15" l="1"/>
  <c r="AN9" i="15"/>
  <c r="AM9" i="15"/>
  <c r="AL9" i="15"/>
  <c r="AK9" i="15"/>
  <c r="AJ9" i="15"/>
  <c r="AI9" i="15"/>
  <c r="AH9" i="15"/>
  <c r="AG9" i="15"/>
  <c r="AF9" i="15"/>
  <c r="AE9" i="15"/>
  <c r="AD9" i="15"/>
  <c r="AC9" i="15"/>
  <c r="A9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8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A7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A6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14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A10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13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A12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11" i="15"/>
  <c r="D17" i="14" l="1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C17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C16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C15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C14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C13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C12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C11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C10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C9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C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C8" i="14"/>
  <c r="D6" i="14"/>
  <c r="E6" i="14"/>
  <c r="F6" i="14"/>
  <c r="G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C6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C5" i="14"/>
  <c r="C19" i="14" l="1"/>
  <c r="Z14" i="14"/>
  <c r="Z10" i="14" l="1"/>
  <c r="Z17" i="14"/>
  <c r="Z15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A6" i="13"/>
  <c r="Z6" i="14" l="1"/>
  <c r="Z8" i="14"/>
  <c r="Z12" i="14"/>
  <c r="Z16" i="14"/>
  <c r="Z7" i="14"/>
  <c r="Z9" i="14"/>
  <c r="Z11" i="14"/>
  <c r="Z13" i="14"/>
  <c r="D19" i="14"/>
  <c r="Z5" i="14"/>
  <c r="Z19" i="14" l="1"/>
</calcChain>
</file>

<file path=xl/comments1.xml><?xml version="1.0" encoding="utf-8"?>
<comments xmlns="http://schemas.openxmlformats.org/spreadsheetml/2006/main">
  <authors>
    <author>郭珮君</author>
  </authors>
  <commentList>
    <comment ref="E4" authorId="0" shapeId="0">
      <text>
        <r>
          <rPr>
            <b/>
            <sz val="9"/>
            <color indexed="81"/>
            <rFont val="細明體"/>
            <family val="3"/>
            <charset val="136"/>
          </rPr>
          <t>郭珮君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妮德雅不想跟瑪瑞恩一組</t>
        </r>
      </text>
    </comment>
  </commentList>
</comments>
</file>

<file path=xl/sharedStrings.xml><?xml version="1.0" encoding="utf-8"?>
<sst xmlns="http://schemas.openxmlformats.org/spreadsheetml/2006/main" count="2346" uniqueCount="660">
  <si>
    <t>科目代號</t>
  </si>
  <si>
    <t>科目名稱</t>
  </si>
  <si>
    <t>上</t>
  </si>
  <si>
    <t>下</t>
  </si>
  <si>
    <t>必/選修</t>
  </si>
  <si>
    <t>系必修</t>
  </si>
  <si>
    <t>腎臟科Nephrology</t>
  </si>
  <si>
    <t>胃腸肝膽科Gastrointestinal Hepatobiliary</t>
  </si>
  <si>
    <t>胸腔內科Chest Medicine</t>
  </si>
  <si>
    <t>心臟內科Cardiology</t>
  </si>
  <si>
    <t>一般外科General Surgery</t>
  </si>
  <si>
    <t>泌尿科Urology</t>
  </si>
  <si>
    <t>小兒外科Pediatric Surgery</t>
  </si>
  <si>
    <t>胸腔外科Thoracic Surgery</t>
  </si>
  <si>
    <t>:eader</t>
    <phoneticPr fontId="12" type="noConversion"/>
  </si>
  <si>
    <t>Name</t>
  </si>
  <si>
    <r>
      <rPr>
        <sz val="12"/>
        <color theme="1"/>
        <rFont val="Microsoft YaHei"/>
        <family val="2"/>
      </rPr>
      <t>第2個月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</si>
  <si>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第3個月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</si>
  <si>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第4個月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</si>
  <si>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第5個月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</si>
  <si>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第6個月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</si>
  <si>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第7個月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</si>
  <si>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第8個月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</si>
  <si>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第9個月</t>
    </r>
    <r>
      <rPr>
        <sz val="12"/>
        <color theme="1"/>
        <rFont val="Microsoft YaHei"/>
        <family val="2"/>
        <charset val="134"/>
      </rPr>
      <t/>
    </r>
  </si>
  <si>
    <r>
      <rPr>
        <sz val="12"/>
        <color theme="1"/>
        <rFont val="Microsoft YaHei"/>
        <family val="2"/>
      </rPr>
      <t>第10個月</t>
    </r>
    <r>
      <rPr>
        <sz val="12"/>
        <color theme="1"/>
        <rFont val="Microsoft YaHei"/>
        <family val="2"/>
        <charset val="134"/>
      </rPr>
      <t/>
    </r>
  </si>
  <si>
    <r>
      <t>2(上)</t>
    </r>
    <r>
      <rPr>
        <sz val="12"/>
        <color theme="1"/>
        <rFont val="Segoe UI Historic"/>
        <family val="2"/>
      </rPr>
      <t/>
    </r>
  </si>
  <si>
    <r>
      <t>2(下)</t>
    </r>
    <r>
      <rPr>
        <sz val="12"/>
        <color theme="1"/>
        <rFont val="Segoe UI Historic"/>
        <family val="2"/>
      </rPr>
      <t/>
    </r>
  </si>
  <si>
    <r>
      <t>3(上)</t>
    </r>
    <r>
      <rPr>
        <sz val="12"/>
        <color theme="1"/>
        <rFont val="Segoe UI Historic"/>
        <family val="2"/>
      </rPr>
      <t/>
    </r>
  </si>
  <si>
    <r>
      <t>3(下)</t>
    </r>
    <r>
      <rPr>
        <sz val="12"/>
        <color theme="1"/>
        <rFont val="Segoe UI Historic"/>
        <family val="2"/>
      </rPr>
      <t/>
    </r>
  </si>
  <si>
    <r>
      <t>4(上)</t>
    </r>
    <r>
      <rPr>
        <sz val="12"/>
        <color theme="1"/>
        <rFont val="Segoe UI Historic"/>
        <family val="2"/>
      </rPr>
      <t/>
    </r>
  </si>
  <si>
    <r>
      <t>4(下)</t>
    </r>
    <r>
      <rPr>
        <sz val="12"/>
        <color theme="1"/>
        <rFont val="Segoe UI Historic"/>
        <family val="2"/>
      </rPr>
      <t/>
    </r>
  </si>
  <si>
    <r>
      <t>5(上)</t>
    </r>
    <r>
      <rPr>
        <sz val="12"/>
        <color theme="1"/>
        <rFont val="Segoe UI Historic"/>
        <family val="2"/>
      </rPr>
      <t/>
    </r>
  </si>
  <si>
    <r>
      <t>5(下)</t>
    </r>
    <r>
      <rPr>
        <sz val="12"/>
        <color theme="1"/>
        <rFont val="Segoe UI Historic"/>
        <family val="2"/>
      </rPr>
      <t/>
    </r>
  </si>
  <si>
    <r>
      <t>6(上)</t>
    </r>
    <r>
      <rPr>
        <sz val="12"/>
        <color theme="1"/>
        <rFont val="Segoe UI Historic"/>
        <family val="2"/>
      </rPr>
      <t/>
    </r>
  </si>
  <si>
    <r>
      <t>6(下)</t>
    </r>
    <r>
      <rPr>
        <sz val="12"/>
        <color theme="1"/>
        <rFont val="Segoe UI Historic"/>
        <family val="2"/>
      </rPr>
      <t/>
    </r>
  </si>
  <si>
    <r>
      <t>7(上)</t>
    </r>
    <r>
      <rPr>
        <sz val="12"/>
        <color theme="1"/>
        <rFont val="Segoe UI Historic"/>
        <family val="2"/>
      </rPr>
      <t/>
    </r>
  </si>
  <si>
    <r>
      <t>7(下)</t>
    </r>
    <r>
      <rPr>
        <sz val="12"/>
        <color theme="1"/>
        <rFont val="Segoe UI Historic"/>
        <family val="2"/>
      </rPr>
      <t/>
    </r>
  </si>
  <si>
    <r>
      <t>8(上)</t>
    </r>
    <r>
      <rPr>
        <sz val="12"/>
        <color theme="1"/>
        <rFont val="Segoe UI Historic"/>
        <family val="2"/>
      </rPr>
      <t/>
    </r>
  </si>
  <si>
    <r>
      <t>8(下)</t>
    </r>
    <r>
      <rPr>
        <sz val="12"/>
        <color theme="1"/>
        <rFont val="Segoe UI Historic"/>
        <family val="2"/>
      </rPr>
      <t/>
    </r>
  </si>
  <si>
    <r>
      <t>9(上)</t>
    </r>
    <r>
      <rPr>
        <sz val="12"/>
        <color theme="1"/>
        <rFont val="Segoe UI Historic"/>
        <family val="2"/>
      </rPr>
      <t/>
    </r>
  </si>
  <si>
    <r>
      <t>9(下)</t>
    </r>
    <r>
      <rPr>
        <sz val="12"/>
        <color theme="1"/>
        <rFont val="Segoe UI Historic"/>
        <family val="2"/>
      </rPr>
      <t/>
    </r>
  </si>
  <si>
    <r>
      <t>10(上)</t>
    </r>
    <r>
      <rPr>
        <sz val="12"/>
        <color theme="1"/>
        <rFont val="Segoe UI Historic"/>
        <family val="2"/>
      </rPr>
      <t/>
    </r>
  </si>
  <si>
    <r>
      <t>10(下)</t>
    </r>
    <r>
      <rPr>
        <sz val="12"/>
        <color theme="1"/>
        <rFont val="Segoe UI Historic"/>
        <family val="2"/>
      </rPr>
      <t/>
    </r>
  </si>
  <si>
    <r>
      <t>Q</t>
    </r>
    <r>
      <rPr>
        <b/>
        <sz val="10"/>
        <rFont val="微軟正黑體"/>
        <family val="2"/>
        <charset val="136"/>
      </rPr>
      <t>工號</t>
    </r>
  </si>
  <si>
    <t>起始時間</t>
  </si>
  <si>
    <t>Mon</t>
  </si>
  <si>
    <t>Tue</t>
  </si>
  <si>
    <t>Wed</t>
  </si>
  <si>
    <t>Thu</t>
  </si>
  <si>
    <t>Fri</t>
  </si>
  <si>
    <t>Sat</t>
  </si>
  <si>
    <t>Sun</t>
  </si>
  <si>
    <t>第2周</t>
  </si>
  <si>
    <t>第3周</t>
  </si>
  <si>
    <t>第4周</t>
  </si>
  <si>
    <t>2(上)</t>
  </si>
  <si>
    <t>第5周</t>
  </si>
  <si>
    <t>第6周</t>
  </si>
  <si>
    <t>2(下)</t>
  </si>
  <si>
    <t>第7周</t>
  </si>
  <si>
    <t>第8周</t>
  </si>
  <si>
    <t>3(上)</t>
  </si>
  <si>
    <t>第9周</t>
  </si>
  <si>
    <t>第10周</t>
  </si>
  <si>
    <t>3(下)</t>
  </si>
  <si>
    <t>第11周</t>
  </si>
  <si>
    <t>第12周</t>
  </si>
  <si>
    <t>4(上)</t>
  </si>
  <si>
    <t>第13周</t>
  </si>
  <si>
    <t>第14周</t>
  </si>
  <si>
    <t>4(下)</t>
  </si>
  <si>
    <t>第15周</t>
  </si>
  <si>
    <t>第16周</t>
  </si>
  <si>
    <t>5(上)</t>
  </si>
  <si>
    <t>第17周</t>
  </si>
  <si>
    <t>第18周</t>
  </si>
  <si>
    <t>5(下)</t>
  </si>
  <si>
    <t>第19周</t>
  </si>
  <si>
    <t>第20周</t>
  </si>
  <si>
    <t>6(上)</t>
  </si>
  <si>
    <t>第21周</t>
  </si>
  <si>
    <t>第22周</t>
  </si>
  <si>
    <t>6(下)</t>
  </si>
  <si>
    <t>第23周</t>
  </si>
  <si>
    <t>第24周</t>
  </si>
  <si>
    <t>第25周</t>
  </si>
  <si>
    <t>第26周</t>
  </si>
  <si>
    <t>第27周</t>
  </si>
  <si>
    <t>第28周</t>
  </si>
  <si>
    <t>第29周</t>
  </si>
  <si>
    <t>第30周</t>
  </si>
  <si>
    <t>第31周</t>
  </si>
  <si>
    <t>8(上)</t>
  </si>
  <si>
    <t>第32周</t>
  </si>
  <si>
    <t>第33周</t>
  </si>
  <si>
    <t>8(下)</t>
  </si>
  <si>
    <t>第34周</t>
  </si>
  <si>
    <t>第35周</t>
  </si>
  <si>
    <t>9(上)</t>
  </si>
  <si>
    <t>第36周</t>
  </si>
  <si>
    <t>第37周</t>
  </si>
  <si>
    <t>9(下)</t>
  </si>
  <si>
    <t>第38周</t>
  </si>
  <si>
    <t>第39周</t>
  </si>
  <si>
    <t>10(上)</t>
  </si>
  <si>
    <t>第40周</t>
  </si>
  <si>
    <t>第41周</t>
  </si>
  <si>
    <t>10(下)</t>
  </si>
  <si>
    <t>第42周</t>
  </si>
  <si>
    <t>第43周</t>
  </si>
  <si>
    <t>第44周</t>
  </si>
  <si>
    <t>第45周</t>
  </si>
  <si>
    <t>第3週</t>
  </si>
  <si>
    <t>第4週</t>
  </si>
  <si>
    <t>第5週</t>
  </si>
  <si>
    <t>第6週</t>
  </si>
  <si>
    <t>第7週</t>
  </si>
  <si>
    <t>第8週</t>
  </si>
  <si>
    <t>第9週</t>
  </si>
  <si>
    <t>第10週</t>
  </si>
  <si>
    <t>第11週</t>
  </si>
  <si>
    <t>第12週</t>
  </si>
  <si>
    <t>第13週</t>
  </si>
  <si>
    <t>第14週</t>
  </si>
  <si>
    <t>第15週</t>
  </si>
  <si>
    <t>第16週</t>
  </si>
  <si>
    <t>第17週</t>
  </si>
  <si>
    <t>第18週</t>
  </si>
  <si>
    <t>第19週</t>
  </si>
  <si>
    <t>第20週</t>
  </si>
  <si>
    <t>第21週</t>
  </si>
  <si>
    <t>第22週</t>
  </si>
  <si>
    <t>寒假</t>
    <phoneticPr fontId="12" type="noConversion"/>
  </si>
  <si>
    <t>第23週</t>
  </si>
  <si>
    <t>第24週</t>
  </si>
  <si>
    <t>第25週</t>
  </si>
  <si>
    <t>第26週</t>
  </si>
  <si>
    <t>第27週</t>
  </si>
  <si>
    <t>第28週</t>
  </si>
  <si>
    <t>第29週</t>
  </si>
  <si>
    <t>第30週</t>
  </si>
  <si>
    <t>第31週</t>
  </si>
  <si>
    <t>第32週</t>
  </si>
  <si>
    <t>第33週</t>
  </si>
  <si>
    <t>第34週</t>
  </si>
  <si>
    <t>第35週</t>
  </si>
  <si>
    <t>第36週</t>
  </si>
  <si>
    <t>第37週</t>
  </si>
  <si>
    <t>第38週</t>
  </si>
  <si>
    <t>第39週</t>
  </si>
  <si>
    <t>第40週</t>
  </si>
  <si>
    <t>第41週</t>
  </si>
  <si>
    <t>第42週</t>
  </si>
  <si>
    <t>第43週</t>
  </si>
  <si>
    <t>第44週</t>
  </si>
  <si>
    <t>第45週</t>
  </si>
  <si>
    <t>學年度</t>
    <phoneticPr fontId="9" type="noConversion"/>
  </si>
  <si>
    <t>3、4年級下學期開始</t>
    <phoneticPr fontId="12" type="noConversion"/>
  </si>
  <si>
    <t>Doctor code</t>
  </si>
  <si>
    <t>Employee code</t>
  </si>
  <si>
    <t>e-mail</t>
  </si>
  <si>
    <t>E-mail</t>
    <phoneticPr fontId="9" type="noConversion"/>
  </si>
  <si>
    <t>學號</t>
  </si>
  <si>
    <t>國籍</t>
  </si>
  <si>
    <t>中文名</t>
    <phoneticPr fontId="10" type="noConversion"/>
  </si>
  <si>
    <t>英文名</t>
    <phoneticPr fontId="10" type="noConversion"/>
  </si>
  <si>
    <t>因排課考量，下表係以兩個禮拜為單位進行排課</t>
    <phoneticPr fontId="12" type="noConversion"/>
  </si>
  <si>
    <r>
      <rPr>
        <b/>
        <sz val="10"/>
        <color theme="1"/>
        <rFont val="細明體"/>
        <family val="3"/>
        <charset val="136"/>
      </rPr>
      <t>第</t>
    </r>
    <r>
      <rPr>
        <b/>
        <sz val="10"/>
        <color theme="1"/>
        <rFont val="Bahnschrift SemiCondensed"/>
        <family val="2"/>
      </rPr>
      <t>__</t>
    </r>
    <r>
      <rPr>
        <b/>
        <sz val="10"/>
        <color theme="1"/>
        <rFont val="細明體"/>
        <family val="3"/>
        <charset val="136"/>
      </rPr>
      <t>個月</t>
    </r>
    <r>
      <rPr>
        <b/>
        <sz val="10"/>
        <color theme="1"/>
        <rFont val="Bahnschrift SemiCondensed"/>
        <family val="2"/>
      </rPr>
      <t xml:space="preserve"> Month</t>
    </r>
    <phoneticPr fontId="12" type="noConversion"/>
  </si>
  <si>
    <r>
      <rPr>
        <sz val="12"/>
        <color theme="1"/>
        <rFont val="Microsoft YaHei"/>
        <family val="2"/>
      </rPr>
      <t>第1個月</t>
    </r>
    <phoneticPr fontId="12" type="noConversion"/>
  </si>
  <si>
    <t>寒假</t>
    <phoneticPr fontId="10" type="noConversion"/>
  </si>
  <si>
    <t>加選</t>
    <phoneticPr fontId="10" type="noConversion"/>
  </si>
  <si>
    <t>1(上)</t>
    <phoneticPr fontId="12" type="noConversion"/>
  </si>
  <si>
    <t>1(下)</t>
    <phoneticPr fontId="12" type="noConversion"/>
  </si>
  <si>
    <r>
      <t>11(上)</t>
    </r>
    <r>
      <rPr>
        <sz val="12"/>
        <color theme="1"/>
        <rFont val="Segoe UI Historic"/>
        <family val="2"/>
      </rPr>
      <t/>
    </r>
  </si>
  <si>
    <r>
      <t>11(下)</t>
    </r>
    <r>
      <rPr>
        <sz val="12"/>
        <color theme="1"/>
        <rFont val="Segoe UI Historic"/>
        <family val="2"/>
      </rPr>
      <t/>
    </r>
  </si>
  <si>
    <r>
      <rPr>
        <sz val="11"/>
        <color theme="0" tint="-0.34998626667073579"/>
        <rFont val="細明體"/>
        <family val="3"/>
        <charset val="136"/>
      </rPr>
      <t>學號新</t>
    </r>
    <phoneticPr fontId="10" type="noConversion"/>
  </si>
  <si>
    <t>Group</t>
    <phoneticPr fontId="12" type="noConversion"/>
  </si>
  <si>
    <t>中文名</t>
  </si>
  <si>
    <r>
      <rPr>
        <b/>
        <sz val="10"/>
        <rFont val="EUDC"/>
        <family val="3"/>
        <charset val="136"/>
      </rPr>
      <t>學號</t>
    </r>
    <phoneticPr fontId="12" type="noConversion"/>
  </si>
  <si>
    <t>20230828-20230908</t>
    <phoneticPr fontId="9" type="noConversion"/>
  </si>
  <si>
    <t>20230911-20230922</t>
    <phoneticPr fontId="9" type="noConversion"/>
  </si>
  <si>
    <t>20230925-20231006</t>
    <phoneticPr fontId="9" type="noConversion"/>
  </si>
  <si>
    <t>20231009-20231020</t>
    <phoneticPr fontId="9" type="noConversion"/>
  </si>
  <si>
    <t>20231023-20231103</t>
    <phoneticPr fontId="9" type="noConversion"/>
  </si>
  <si>
    <t>20231106-20231117</t>
    <phoneticPr fontId="9" type="noConversion"/>
  </si>
  <si>
    <t>20231120-20231201</t>
    <phoneticPr fontId="9" type="noConversion"/>
  </si>
  <si>
    <t>20231204-20231215</t>
    <phoneticPr fontId="9" type="noConversion"/>
  </si>
  <si>
    <t>20231218-20231229</t>
    <phoneticPr fontId="9" type="noConversion"/>
  </si>
  <si>
    <t>20240101-20240112</t>
    <phoneticPr fontId="9" type="noConversion"/>
  </si>
  <si>
    <t>20240205-20240216</t>
    <phoneticPr fontId="9" type="noConversion"/>
  </si>
  <si>
    <t>20240219-20240301</t>
    <phoneticPr fontId="9" type="noConversion"/>
  </si>
  <si>
    <t>20240304-20240315</t>
    <phoneticPr fontId="9" type="noConversion"/>
  </si>
  <si>
    <t>20240318-20240329</t>
    <phoneticPr fontId="9" type="noConversion"/>
  </si>
  <si>
    <t>20240401-20240412</t>
    <phoneticPr fontId="9" type="noConversion"/>
  </si>
  <si>
    <t>20240415-20240426</t>
    <phoneticPr fontId="9" type="noConversion"/>
  </si>
  <si>
    <t>20240429-20240510</t>
    <phoneticPr fontId="9" type="noConversion"/>
  </si>
  <si>
    <t>20240513-20240524</t>
    <phoneticPr fontId="9" type="noConversion"/>
  </si>
  <si>
    <t>20240527-20240607</t>
    <phoneticPr fontId="9" type="noConversion"/>
  </si>
  <si>
    <t>20240610-20240621</t>
    <phoneticPr fontId="10" type="noConversion"/>
  </si>
  <si>
    <t>20240624-20240705</t>
    <phoneticPr fontId="10" type="noConversion"/>
  </si>
  <si>
    <t>*</t>
  </si>
  <si>
    <t>總計
人次</t>
    <phoneticPr fontId="10" type="noConversion"/>
  </si>
  <si>
    <t>20230814-20230825</t>
  </si>
  <si>
    <t>20230828-20230908</t>
  </si>
  <si>
    <t>20230911-20230922</t>
  </si>
  <si>
    <t>20230925-20231006</t>
  </si>
  <si>
    <t>20231009-20231020</t>
  </si>
  <si>
    <t>20231023-20231103</t>
  </si>
  <si>
    <t>20231106-20231117</t>
  </si>
  <si>
    <t>20231120-20231201</t>
  </si>
  <si>
    <t>20231204-20231215</t>
  </si>
  <si>
    <t>20231218-20231229</t>
  </si>
  <si>
    <t>20240101-20240112</t>
  </si>
  <si>
    <t>20240219-20240301</t>
  </si>
  <si>
    <t>20240304-20240315</t>
  </si>
  <si>
    <t>20240318-20240329</t>
  </si>
  <si>
    <t>20240401-20240412</t>
  </si>
  <si>
    <t>20240415-20240426</t>
  </si>
  <si>
    <t>20240429-20240510</t>
  </si>
  <si>
    <t>20240513-20240524</t>
  </si>
  <si>
    <t>20240527-20240607</t>
  </si>
  <si>
    <t>20240610-20240621</t>
  </si>
  <si>
    <t>20240624-20240705</t>
  </si>
  <si>
    <t>SUR2_GU</t>
  </si>
  <si>
    <t>IM1_GM</t>
    <phoneticPr fontId="9" type="noConversion"/>
  </si>
  <si>
    <t>IM2_NEPH</t>
    <phoneticPr fontId="9" type="noConversion"/>
  </si>
  <si>
    <t>IM3_GI</t>
    <phoneticPr fontId="9" type="noConversion"/>
  </si>
  <si>
    <t>IM4_CHEST</t>
    <phoneticPr fontId="9" type="noConversion"/>
  </si>
  <si>
    <t>IM5_CV</t>
    <phoneticPr fontId="9" type="noConversion"/>
  </si>
  <si>
    <t>SUR1_GS</t>
    <phoneticPr fontId="9" type="noConversion"/>
  </si>
  <si>
    <t>SUR2_NS</t>
    <phoneticPr fontId="9" type="noConversion"/>
  </si>
  <si>
    <t>SUR3_PEDS</t>
    <phoneticPr fontId="9" type="noConversion"/>
  </si>
  <si>
    <t>SUR3_CRS</t>
    <phoneticPr fontId="9" type="noConversion"/>
  </si>
  <si>
    <t>SUR4_CVS</t>
    <phoneticPr fontId="9" type="noConversion"/>
  </si>
  <si>
    <t>SUR4_CS</t>
    <phoneticPr fontId="9" type="noConversion"/>
  </si>
  <si>
    <t>FAM</t>
    <phoneticPr fontId="9" type="noConversion"/>
  </si>
  <si>
    <t>20230814-20230825</t>
    <phoneticPr fontId="9" type="noConversion"/>
  </si>
  <si>
    <t>Sur2_GU</t>
  </si>
  <si>
    <t>Sur1_GS</t>
  </si>
  <si>
    <t>Sur3_Peds</t>
  </si>
  <si>
    <t>Sur3_CRS</t>
  </si>
  <si>
    <t>Sur4_CS</t>
  </si>
  <si>
    <t>Sur4_CVS</t>
  </si>
  <si>
    <t>Sur2_NS</t>
  </si>
  <si>
    <t>20240115-20240202</t>
    <phoneticPr fontId="9" type="noConversion"/>
  </si>
  <si>
    <t>Im1_GM</t>
  </si>
  <si>
    <t>新分組</t>
    <phoneticPr fontId="12" type="noConversion"/>
  </si>
  <si>
    <t>Im2_Neph</t>
  </si>
  <si>
    <t>Im4_Chest</t>
  </si>
  <si>
    <t>Im3_GI</t>
  </si>
  <si>
    <t>Im5_CV</t>
  </si>
  <si>
    <t>Fam</t>
  </si>
  <si>
    <t>20240115-20240126</t>
  </si>
  <si>
    <t>舊組別</t>
    <phoneticPr fontId="9" type="noConversion"/>
  </si>
  <si>
    <t>新組別</t>
    <phoneticPr fontId="9" type="noConversion"/>
  </si>
  <si>
    <t>人數</t>
    <phoneticPr fontId="12" type="noConversion"/>
  </si>
  <si>
    <t>每月名額*10個月</t>
    <phoneticPr fontId="12" type="noConversion"/>
  </si>
  <si>
    <t>勿動</t>
    <phoneticPr fontId="12" type="noConversion"/>
  </si>
  <si>
    <t>勿動</t>
    <phoneticPr fontId="12" type="noConversion"/>
  </si>
  <si>
    <t>英文縮寫</t>
    <phoneticPr fontId="12" type="noConversion"/>
  </si>
  <si>
    <t>訓練科部</t>
    <phoneticPr fontId="9" type="noConversion"/>
  </si>
  <si>
    <t>階段類型 (下拉選單)</t>
  </si>
  <si>
    <t>名稱</t>
    <phoneticPr fontId="12" type="noConversion"/>
  </si>
  <si>
    <t>每月收訓學員上限</t>
    <phoneticPr fontId="12" type="noConversion"/>
  </si>
  <si>
    <t>是否願意多開容額</t>
    <phoneticPr fontId="12" type="noConversion"/>
  </si>
  <si>
    <t>全學年收訓學員容額</t>
    <phoneticPr fontId="12" type="noConversion"/>
  </si>
  <si>
    <t>已選課人數</t>
    <phoneticPr fontId="12" type="noConversion"/>
  </si>
  <si>
    <t>剩餘名額</t>
    <phoneticPr fontId="12" type="noConversion"/>
  </si>
  <si>
    <t>A57
325</t>
    <phoneticPr fontId="10" type="noConversion"/>
  </si>
  <si>
    <t>內科</t>
    <phoneticPr fontId="10" type="noConversion"/>
  </si>
  <si>
    <t>必修</t>
    <phoneticPr fontId="10" type="noConversion"/>
  </si>
  <si>
    <t>Im</t>
    <phoneticPr fontId="10" type="noConversion"/>
  </si>
  <si>
    <t>內科部Internal Medicine</t>
  </si>
  <si>
    <t>階段</t>
  </si>
  <si>
    <t>內科學見習(Internal Medicine)</t>
  </si>
  <si>
    <t>A57
445</t>
    <phoneticPr fontId="10" type="noConversion"/>
  </si>
  <si>
    <t>外科</t>
    <phoneticPr fontId="10" type="noConversion"/>
  </si>
  <si>
    <t>Sur</t>
    <phoneticPr fontId="10" type="noConversion"/>
  </si>
  <si>
    <t>外科部Surgery Dept.</t>
  </si>
  <si>
    <t>外科學見習(Surgery)</t>
  </si>
  <si>
    <t>A57
32 7</t>
    <phoneticPr fontId="10" type="noConversion"/>
  </si>
  <si>
    <t>家醫科</t>
    <phoneticPr fontId="10" type="noConversion"/>
  </si>
  <si>
    <t>Fam</t>
    <phoneticPr fontId="10" type="noConversion"/>
  </si>
  <si>
    <t>家醫部Family Medicine</t>
  </si>
  <si>
    <t>子階段</t>
  </si>
  <si>
    <t>家醫科見習(Family and Community
Medicine)</t>
  </si>
  <si>
    <t>排程表所需下拉選單(EP系統訓練階段設定)</t>
    <phoneticPr fontId="12" type="noConversion"/>
  </si>
  <si>
    <t>訓練週數</t>
    <phoneticPr fontId="12" type="noConversion"/>
  </si>
  <si>
    <t>是否願意多開容額</t>
    <phoneticPr fontId="12" type="noConversion"/>
  </si>
  <si>
    <t>不分組</t>
    <phoneticPr fontId="12" type="noConversion"/>
  </si>
  <si>
    <t>組別</t>
  </si>
  <si>
    <t>不分組</t>
    <phoneticPr fontId="12" type="noConversion"/>
  </si>
  <si>
    <t>Core</t>
    <phoneticPr fontId="12" type="noConversion"/>
  </si>
  <si>
    <t>醫院</t>
    <phoneticPr fontId="12" type="noConversion"/>
  </si>
  <si>
    <t>醫教部</t>
    <phoneticPr fontId="12" type="noConversion"/>
  </si>
  <si>
    <t>必修</t>
  </si>
  <si>
    <t>醫學教育部Medical Education Dept.</t>
  </si>
  <si>
    <t>職前訓練周Orientation week</t>
    <phoneticPr fontId="12" type="noConversion"/>
  </si>
  <si>
    <t>12個月</t>
    <phoneticPr fontId="12" type="noConversion"/>
  </si>
  <si>
    <t>醫教部</t>
    <phoneticPr fontId="12" type="noConversion"/>
  </si>
  <si>
    <t>8月份導師生座談Mentor Meeting in August</t>
    <phoneticPr fontId="12" type="noConversion"/>
  </si>
  <si>
    <t>醫教部</t>
    <phoneticPr fontId="12" type="noConversion"/>
  </si>
  <si>
    <t>9月份導師生座談Mentor Meeting in September</t>
    <phoneticPr fontId="12" type="noConversion"/>
  </si>
  <si>
    <t>10月份導師生座談Mentor Meeting in October</t>
    <phoneticPr fontId="12" type="noConversion"/>
  </si>
  <si>
    <t>醫院</t>
    <phoneticPr fontId="12" type="noConversion"/>
  </si>
  <si>
    <t>11月份導師生座談Mentor Meeting in November</t>
    <phoneticPr fontId="12" type="noConversion"/>
  </si>
  <si>
    <t>12月份導師生座談Mentor Meeting in December</t>
    <phoneticPr fontId="12" type="noConversion"/>
  </si>
  <si>
    <t>Core</t>
    <phoneticPr fontId="12" type="noConversion"/>
  </si>
  <si>
    <t>1月份導師生座談Mentor Meeting in January</t>
    <phoneticPr fontId="12" type="noConversion"/>
  </si>
  <si>
    <t>2月份導師生座談Mentor Meeting in February</t>
    <phoneticPr fontId="12" type="noConversion"/>
  </si>
  <si>
    <t>醫學教育部Medical Education Dept.</t>
    <phoneticPr fontId="12" type="noConversion"/>
  </si>
  <si>
    <t>3月份導師生座談Mentor Meeting in March</t>
    <phoneticPr fontId="12" type="noConversion"/>
  </si>
  <si>
    <t>Core</t>
    <phoneticPr fontId="12" type="noConversion"/>
  </si>
  <si>
    <t>4月份導師生座談Mentor Meeting in April</t>
    <phoneticPr fontId="12" type="noConversion"/>
  </si>
  <si>
    <t>5月份導師生座談Mentor Meeting in May</t>
    <phoneticPr fontId="12" type="noConversion"/>
  </si>
  <si>
    <t>6月份導師生座談Mentor Meeting in June</t>
    <phoneticPr fontId="12" type="noConversion"/>
  </si>
  <si>
    <t>Im</t>
    <phoneticPr fontId="12" type="noConversion"/>
  </si>
  <si>
    <t>A57
325</t>
  </si>
  <si>
    <t>內科</t>
  </si>
  <si>
    <t>5個月</t>
    <phoneticPr fontId="12" type="noConversion"/>
  </si>
  <si>
    <t>Im</t>
  </si>
  <si>
    <t>內科學見習 Internal Medicine</t>
    <phoneticPr fontId="12" type="noConversion"/>
  </si>
  <si>
    <t>4週</t>
    <phoneticPr fontId="12" type="noConversion"/>
  </si>
  <si>
    <t>Im1(GM)</t>
    <phoneticPr fontId="12" type="noConversion"/>
  </si>
  <si>
    <t>一般醫學科General Medicine</t>
  </si>
  <si>
    <t>一般醫學內科General Medicine</t>
    <phoneticPr fontId="12" type="noConversion"/>
  </si>
  <si>
    <t>4週</t>
    <phoneticPr fontId="12" type="noConversion"/>
  </si>
  <si>
    <t>Im2(Neph)</t>
    <phoneticPr fontId="12" type="noConversion"/>
  </si>
  <si>
    <t>腎臟科Nephrology</t>
    <phoneticPr fontId="12" type="noConversion"/>
  </si>
  <si>
    <t>Im</t>
    <phoneticPr fontId="12" type="noConversion"/>
  </si>
  <si>
    <t>Im3(GI)</t>
    <phoneticPr fontId="12" type="noConversion"/>
  </si>
  <si>
    <t>胃腸肝膽科Gastrointestinal Hepatobiliary</t>
    <phoneticPr fontId="12" type="noConversion"/>
  </si>
  <si>
    <t>Im4(Chest)</t>
    <phoneticPr fontId="12" type="noConversion"/>
  </si>
  <si>
    <t>胸腔內科Chest Medicine</t>
    <phoneticPr fontId="12" type="noConversion"/>
  </si>
  <si>
    <t>Im5(CV)</t>
    <phoneticPr fontId="12" type="noConversion"/>
  </si>
  <si>
    <t>心臟內科Cardiology</t>
    <phoneticPr fontId="12" type="noConversion"/>
  </si>
  <si>
    <t>Sur</t>
    <phoneticPr fontId="12" type="noConversion"/>
  </si>
  <si>
    <t>A57
445</t>
  </si>
  <si>
    <t>外科</t>
  </si>
  <si>
    <t>4個月</t>
    <phoneticPr fontId="12" type="noConversion"/>
  </si>
  <si>
    <t>Sur1(GS)</t>
    <phoneticPr fontId="12" type="noConversion"/>
  </si>
  <si>
    <t>2週</t>
    <phoneticPr fontId="12" type="noConversion"/>
  </si>
  <si>
    <t>Sur2(NS)</t>
    <phoneticPr fontId="12" type="noConversion"/>
  </si>
  <si>
    <t>神經外科Neurosurgery</t>
  </si>
  <si>
    <t>神經外科 Neurosurgery</t>
    <phoneticPr fontId="12" type="noConversion"/>
  </si>
  <si>
    <t>Sur</t>
    <phoneticPr fontId="12" type="noConversion"/>
  </si>
  <si>
    <t>2週</t>
    <phoneticPr fontId="12" type="noConversion"/>
  </si>
  <si>
    <t>Sur2(GU)</t>
    <phoneticPr fontId="12" type="noConversion"/>
  </si>
  <si>
    <t>Sur3(Peds)</t>
    <phoneticPr fontId="12" type="noConversion"/>
  </si>
  <si>
    <t>Sur3(CRS)</t>
    <phoneticPr fontId="12" type="noConversion"/>
  </si>
  <si>
    <t>大腸直腸外科Colon &amp; Rectal Surgery</t>
    <phoneticPr fontId="12" type="noConversion"/>
  </si>
  <si>
    <t>Sur4(CVS)</t>
    <phoneticPr fontId="12" type="noConversion"/>
  </si>
  <si>
    <t>心臟外科Cardiovascular surgery</t>
  </si>
  <si>
    <t>Sur4(CS)</t>
    <phoneticPr fontId="12" type="noConversion"/>
  </si>
  <si>
    <t>Fam</t>
    <phoneticPr fontId="12" type="noConversion"/>
  </si>
  <si>
    <t>A57327</t>
    <phoneticPr fontId="12" type="noConversion"/>
  </si>
  <si>
    <t>家醫科</t>
  </si>
  <si>
    <t>4週</t>
    <phoneticPr fontId="12" type="noConversion"/>
  </si>
  <si>
    <t>家醫學見習Family Medicine</t>
    <phoneticPr fontId="12" type="noConversion"/>
  </si>
  <si>
    <t>Core</t>
    <phoneticPr fontId="12" type="noConversion"/>
  </si>
  <si>
    <t>Junior Year
本學年必修學分數</t>
    <phoneticPr fontId="10" type="noConversion"/>
  </si>
  <si>
    <t>Im1(GM)</t>
  </si>
  <si>
    <t>Im2(Neph)</t>
  </si>
  <si>
    <t>Im3(GI)</t>
  </si>
  <si>
    <t>Im4(Chest)</t>
  </si>
  <si>
    <t>Im5(CV)</t>
  </si>
  <si>
    <t>Sur1(GS)</t>
  </si>
  <si>
    <t>Sur2(NS)</t>
  </si>
  <si>
    <t>Sur2(GU)</t>
  </si>
  <si>
    <t>Sur3(Peds)</t>
  </si>
  <si>
    <t>Sur3(CRS)</t>
  </si>
  <si>
    <t>大腸直腸外科Colon &amp; Rectal Surgery</t>
  </si>
  <si>
    <t>Sur4(CVS)</t>
  </si>
  <si>
    <t>Sur4(CS)</t>
  </si>
  <si>
    <t>GSM</t>
    <phoneticPr fontId="9" type="noConversion"/>
  </si>
  <si>
    <r>
      <rPr>
        <b/>
        <sz val="10"/>
        <color rgb="FF0070C0"/>
        <rFont val="微軟正黑體"/>
        <family val="2"/>
        <charset val="136"/>
      </rPr>
      <t>訓練起日</t>
    </r>
    <r>
      <rPr>
        <b/>
        <sz val="10"/>
        <color rgb="FF0070C0"/>
        <rFont val="Calibri"/>
        <family val="2"/>
      </rPr>
      <t>(EP</t>
    </r>
    <r>
      <rPr>
        <b/>
        <sz val="10"/>
        <color rgb="FF0070C0"/>
        <rFont val="微軟正黑體"/>
        <family val="2"/>
        <charset val="136"/>
      </rPr>
      <t>系統</t>
    </r>
    <r>
      <rPr>
        <b/>
        <sz val="10"/>
        <color rgb="FF0070C0"/>
        <rFont val="Calibri"/>
        <family val="2"/>
      </rPr>
      <t>)</t>
    </r>
    <phoneticPr fontId="12" type="noConversion"/>
  </si>
  <si>
    <r>
      <rPr>
        <b/>
        <sz val="10"/>
        <color rgb="FF0070C0"/>
        <rFont val="微軟正黑體"/>
        <family val="2"/>
        <charset val="136"/>
      </rPr>
      <t>訓練迄日</t>
    </r>
    <r>
      <rPr>
        <b/>
        <sz val="10"/>
        <color rgb="FF0070C0"/>
        <rFont val="Calibri"/>
        <family val="2"/>
      </rPr>
      <t>(EP</t>
    </r>
    <r>
      <rPr>
        <b/>
        <sz val="10"/>
        <color rgb="FF0070C0"/>
        <rFont val="微軟正黑體"/>
        <family val="2"/>
        <charset val="136"/>
      </rPr>
      <t>系統</t>
    </r>
    <r>
      <rPr>
        <b/>
        <sz val="10"/>
        <color rgb="FF0070C0"/>
        <rFont val="Calibri"/>
        <family val="2"/>
      </rPr>
      <t>)</t>
    </r>
    <phoneticPr fontId="12" type="noConversion"/>
  </si>
  <si>
    <r>
      <rPr>
        <b/>
        <sz val="10"/>
        <color rgb="FF0070C0"/>
        <rFont val="微軟正黑體"/>
        <family val="2"/>
        <charset val="136"/>
      </rPr>
      <t>病人滿意度</t>
    </r>
    <phoneticPr fontId="12" type="noConversion"/>
  </si>
  <si>
    <r>
      <rPr>
        <b/>
        <sz val="10"/>
        <color rgb="FF0070C0"/>
        <rFont val="微軟正黑體"/>
        <family val="2"/>
        <charset val="136"/>
      </rPr>
      <t>給門禁卡</t>
    </r>
    <phoneticPr fontId="12" type="noConversion"/>
  </si>
  <si>
    <r>
      <rPr>
        <b/>
        <sz val="10"/>
        <color rgb="FF0070C0"/>
        <rFont val="微軟正黑體"/>
        <family val="2"/>
        <charset val="136"/>
      </rPr>
      <t>照片路徑</t>
    </r>
    <phoneticPr fontId="9" type="noConversion"/>
  </si>
  <si>
    <r>
      <t>E</t>
    </r>
    <r>
      <rPr>
        <sz val="10"/>
        <color theme="0"/>
        <rFont val="微軟正黑體"/>
        <family val="2"/>
        <charset val="136"/>
      </rPr>
      <t>欄自</t>
    </r>
    <r>
      <rPr>
        <sz val="10"/>
        <color theme="0"/>
        <rFont val="Calibri"/>
        <family val="2"/>
      </rPr>
      <t>I</t>
    </r>
    <r>
      <rPr>
        <sz val="10"/>
        <color theme="0"/>
        <rFont val="微軟正黑體"/>
        <family val="2"/>
        <charset val="136"/>
      </rPr>
      <t>欄設公式自動帶入</t>
    </r>
    <phoneticPr fontId="9" type="noConversion"/>
  </si>
  <si>
    <r>
      <rPr>
        <b/>
        <sz val="10"/>
        <rFont val="微軟正黑體"/>
        <family val="2"/>
        <charset val="136"/>
      </rPr>
      <t>組別</t>
    </r>
  </si>
  <si>
    <r>
      <rPr>
        <b/>
        <sz val="10"/>
        <rFont val="微軟正黑體"/>
        <family val="2"/>
        <charset val="136"/>
      </rPr>
      <t>中文名</t>
    </r>
  </si>
  <si>
    <r>
      <rPr>
        <b/>
        <sz val="10"/>
        <rFont val="微軟正黑體"/>
        <family val="2"/>
        <charset val="136"/>
      </rPr>
      <t>訓練階段縮寫</t>
    </r>
    <phoneticPr fontId="9" type="noConversion"/>
  </si>
  <si>
    <t>訓練部門</t>
    <phoneticPr fontId="9" type="noConversion"/>
  </si>
  <si>
    <r>
      <t>B</t>
    </r>
    <r>
      <rPr>
        <sz val="10"/>
        <color theme="1"/>
        <rFont val="微軟正黑體"/>
        <family val="2"/>
        <charset val="136"/>
      </rPr>
      <t>到</t>
    </r>
    <r>
      <rPr>
        <sz val="10"/>
        <color theme="1"/>
        <rFont val="Calibri"/>
        <family val="2"/>
      </rPr>
      <t>D</t>
    </r>
    <r>
      <rPr>
        <sz val="10"/>
        <color theme="1"/>
        <rFont val="微軟正黑體"/>
        <family val="2"/>
        <charset val="136"/>
      </rPr>
      <t>欄請複製排程表資料</t>
    </r>
    <phoneticPr fontId="9" type="noConversion"/>
  </si>
  <si>
    <t>導師生座談 Mentor Meeting</t>
    <phoneticPr fontId="12" type="noConversion"/>
  </si>
  <si>
    <t>外科學見習Surgery</t>
    <phoneticPr fontId="9" type="noConversion"/>
  </si>
  <si>
    <t>20240127-20240216</t>
    <phoneticPr fontId="9" type="noConversion"/>
  </si>
  <si>
    <t>補課</t>
    <phoneticPr fontId="10" type="noConversion"/>
  </si>
  <si>
    <t>小兒外科Pediatric Surgery</t>
    <phoneticPr fontId="9" type="noConversion"/>
  </si>
  <si>
    <t>12(上)</t>
    <phoneticPr fontId="9" type="noConversion"/>
  </si>
  <si>
    <t>補課</t>
    <phoneticPr fontId="9" type="noConversion"/>
  </si>
  <si>
    <t>20240708-20240719</t>
    <phoneticPr fontId="10" type="noConversion"/>
  </si>
  <si>
    <t>113/114學年度 義守大學學士後醫學系外國專班醫學生 臨床實習排程</t>
    <phoneticPr fontId="12" type="noConversion"/>
  </si>
  <si>
    <t>4年級</t>
    <phoneticPr fontId="12" type="noConversion"/>
  </si>
  <si>
    <t>3年級</t>
    <phoneticPr fontId="12" type="noConversion"/>
  </si>
  <si>
    <t>週次</t>
    <phoneticPr fontId="12" type="noConversion"/>
  </si>
  <si>
    <t>月份</t>
    <phoneticPr fontId="12" type="noConversion"/>
  </si>
  <si>
    <t>備註</t>
    <phoneticPr fontId="12" type="noConversion"/>
  </si>
  <si>
    <t>預備周</t>
    <phoneticPr fontId="12" type="noConversion"/>
  </si>
  <si>
    <t>第1周</t>
    <phoneticPr fontId="12" type="noConversion"/>
  </si>
  <si>
    <r>
      <rPr>
        <sz val="10"/>
        <color rgb="FF0070C0"/>
        <rFont val="微軟正黑體"/>
        <family val="2"/>
        <charset val="136"/>
      </rPr>
      <t>4年級上學期開始</t>
    </r>
    <r>
      <rPr>
        <sz val="10"/>
        <color theme="1"/>
        <rFont val="微軟正黑體"/>
        <family val="2"/>
        <charset val="136"/>
      </rPr>
      <t xml:space="preserve">
</t>
    </r>
    <r>
      <rPr>
        <sz val="10"/>
        <color rgb="FF7030A0"/>
        <rFont val="微軟正黑體"/>
        <family val="2"/>
        <charset val="136"/>
      </rPr>
      <t>3年級職前訓練周</t>
    </r>
    <phoneticPr fontId="12" type="noConversion"/>
  </si>
  <si>
    <t>1(上)</t>
    <phoneticPr fontId="12" type="noConversion"/>
  </si>
  <si>
    <t>3年級上學期開始</t>
    <phoneticPr fontId="12" type="noConversion"/>
  </si>
  <si>
    <t>3(上)</t>
    <phoneticPr fontId="12" type="noConversion"/>
  </si>
  <si>
    <t>3(下)</t>
    <phoneticPr fontId="12" type="noConversion"/>
  </si>
  <si>
    <t>寒假開始</t>
    <phoneticPr fontId="12" type="noConversion"/>
  </si>
  <si>
    <t>114/1/28除夕</t>
    <phoneticPr fontId="12" type="noConversion"/>
  </si>
  <si>
    <t>7(上)</t>
    <phoneticPr fontId="12" type="noConversion"/>
  </si>
  <si>
    <t>7(下)</t>
    <phoneticPr fontId="12" type="noConversion"/>
  </si>
  <si>
    <t>7(下)</t>
    <phoneticPr fontId="12" type="noConversion"/>
  </si>
  <si>
    <t>7(上)</t>
    <phoneticPr fontId="12" type="noConversion"/>
  </si>
  <si>
    <t>4年級結束</t>
    <phoneticPr fontId="12" type="noConversion"/>
  </si>
  <si>
    <t>畢業</t>
    <phoneticPr fontId="12" type="noConversion"/>
  </si>
  <si>
    <t>3年級結束</t>
    <phoneticPr fontId="12" type="noConversion"/>
  </si>
  <si>
    <t>暑假</t>
    <phoneticPr fontId="12" type="noConversion"/>
  </si>
  <si>
    <t>暑假</t>
    <phoneticPr fontId="12" type="noConversion"/>
  </si>
  <si>
    <t>暑假開始</t>
    <phoneticPr fontId="12" type="noConversion"/>
  </si>
  <si>
    <t>暑假</t>
    <phoneticPr fontId="12" type="noConversion"/>
  </si>
  <si>
    <t>1(上)</t>
    <phoneticPr fontId="12" type="noConversion"/>
  </si>
  <si>
    <t>預備周</t>
    <phoneticPr fontId="12" type="noConversion"/>
  </si>
  <si>
    <t>第1週</t>
    <phoneticPr fontId="12" type="noConversion"/>
  </si>
  <si>
    <r>
      <rPr>
        <sz val="10"/>
        <color rgb="FF0070C0"/>
        <rFont val="微軟正黑體"/>
        <family val="2"/>
        <charset val="136"/>
      </rPr>
      <t>4年級上學期開始</t>
    </r>
    <r>
      <rPr>
        <sz val="10"/>
        <color theme="1"/>
        <rFont val="微軟正黑體"/>
        <family val="2"/>
        <charset val="136"/>
      </rPr>
      <t xml:space="preserve">
</t>
    </r>
    <r>
      <rPr>
        <sz val="10"/>
        <color rgb="FF7030A0"/>
        <rFont val="微軟正黑體"/>
        <family val="2"/>
        <charset val="136"/>
      </rPr>
      <t>3年級職前訓練周</t>
    </r>
    <phoneticPr fontId="12" type="noConversion"/>
  </si>
  <si>
    <t>第2週</t>
    <phoneticPr fontId="12" type="noConversion"/>
  </si>
  <si>
    <t>1(下)</t>
    <phoneticPr fontId="12" type="noConversion"/>
  </si>
  <si>
    <t>3年級上學期開始</t>
    <phoneticPr fontId="12" type="noConversion"/>
  </si>
  <si>
    <t>6(下)</t>
    <phoneticPr fontId="9" type="noConversion"/>
  </si>
  <si>
    <t>寒假</t>
    <phoneticPr fontId="12" type="noConversion"/>
  </si>
  <si>
    <t>3、4年級寒假開始
115/1/18除夕</t>
    <phoneticPr fontId="12" type="noConversion"/>
  </si>
  <si>
    <t>7(上)</t>
    <phoneticPr fontId="9" type="noConversion"/>
  </si>
  <si>
    <t>3、4年級下學期開始</t>
    <phoneticPr fontId="12" type="noConversion"/>
  </si>
  <si>
    <t>7(下)</t>
    <phoneticPr fontId="9" type="noConversion"/>
  </si>
  <si>
    <t>四年級下學期結束</t>
    <phoneticPr fontId="12" type="noConversion"/>
  </si>
  <si>
    <t>三年級下學期結束</t>
    <phoneticPr fontId="12" type="noConversion"/>
  </si>
  <si>
    <t>4年級</t>
    <phoneticPr fontId="12" type="noConversion"/>
  </si>
  <si>
    <t>起</t>
    <phoneticPr fontId="9" type="noConversion"/>
  </si>
  <si>
    <t>迄</t>
    <phoneticPr fontId="9" type="noConversion"/>
  </si>
  <si>
    <t>3年級</t>
    <phoneticPr fontId="12" type="noConversion"/>
  </si>
  <si>
    <t>1(上)</t>
    <phoneticPr fontId="9" type="noConversion"/>
  </si>
  <si>
    <t>1(上)</t>
    <phoneticPr fontId="9" type="noConversion"/>
  </si>
  <si>
    <t>20240805-20240816</t>
    <phoneticPr fontId="9" type="noConversion"/>
  </si>
  <si>
    <t>20240819-20240830</t>
    <phoneticPr fontId="9" type="noConversion"/>
  </si>
  <si>
    <t>1(下)</t>
    <phoneticPr fontId="9" type="noConversion"/>
  </si>
  <si>
    <t>1(下)</t>
    <phoneticPr fontId="9" type="noConversion"/>
  </si>
  <si>
    <t>20240819-20240830</t>
  </si>
  <si>
    <t>20240902-20240913</t>
    <phoneticPr fontId="9" type="noConversion"/>
  </si>
  <si>
    <t>20240902-20240913</t>
  </si>
  <si>
    <t>20240916-20240927</t>
    <phoneticPr fontId="9" type="noConversion"/>
  </si>
  <si>
    <t>20240916-20240927</t>
  </si>
  <si>
    <t>20240930-20241011</t>
    <phoneticPr fontId="9" type="noConversion"/>
  </si>
  <si>
    <t>20240930-20241011</t>
  </si>
  <si>
    <t>20241014-20241025</t>
    <phoneticPr fontId="9" type="noConversion"/>
  </si>
  <si>
    <t>20241014-20241025</t>
  </si>
  <si>
    <t>20241028-20241108</t>
    <phoneticPr fontId="9" type="noConversion"/>
  </si>
  <si>
    <t>20241028-20241108</t>
  </si>
  <si>
    <t>20241111-20241122</t>
    <phoneticPr fontId="9" type="noConversion"/>
  </si>
  <si>
    <t>20241111-20241122</t>
  </si>
  <si>
    <t>20241125-20241206</t>
    <phoneticPr fontId="9" type="noConversion"/>
  </si>
  <si>
    <t>20241125-20241206</t>
  </si>
  <si>
    <t>20241209-20241220</t>
    <phoneticPr fontId="9" type="noConversion"/>
  </si>
  <si>
    <t>20241209-20241220</t>
  </si>
  <si>
    <t>20241223-20250103</t>
    <phoneticPr fontId="9" type="noConversion"/>
  </si>
  <si>
    <t>20241223-20250103</t>
    <phoneticPr fontId="9" type="noConversion"/>
  </si>
  <si>
    <t>20240106-20240117</t>
    <phoneticPr fontId="9" type="noConversion"/>
  </si>
  <si>
    <t>寒假</t>
    <phoneticPr fontId="9" type="noConversion"/>
  </si>
  <si>
    <t>20250120-20250207</t>
    <phoneticPr fontId="9" type="noConversion"/>
  </si>
  <si>
    <t>寒假</t>
    <phoneticPr fontId="9" type="noConversion"/>
  </si>
  <si>
    <t>6下)</t>
    <phoneticPr fontId="9" type="noConversion"/>
  </si>
  <si>
    <t>20250210-20250221</t>
    <phoneticPr fontId="9" type="noConversion"/>
  </si>
  <si>
    <t>7(上)</t>
  </si>
  <si>
    <t>20250210-20250221</t>
    <phoneticPr fontId="9" type="noConversion"/>
  </si>
  <si>
    <t>20250224-20250307</t>
    <phoneticPr fontId="9" type="noConversion"/>
  </si>
  <si>
    <t>20250224-20250307</t>
    <phoneticPr fontId="9" type="noConversion"/>
  </si>
  <si>
    <t>7(下)</t>
  </si>
  <si>
    <t>20250310-20250321</t>
    <phoneticPr fontId="9" type="noConversion"/>
  </si>
  <si>
    <t>20250310-20250321</t>
    <phoneticPr fontId="9" type="noConversion"/>
  </si>
  <si>
    <t>20250324-20250404</t>
    <phoneticPr fontId="9" type="noConversion"/>
  </si>
  <si>
    <t>20250407-20250418</t>
    <phoneticPr fontId="9" type="noConversion"/>
  </si>
  <si>
    <t>20250421-20250502</t>
    <phoneticPr fontId="9" type="noConversion"/>
  </si>
  <si>
    <t>20250505-20250516</t>
    <phoneticPr fontId="9" type="noConversion"/>
  </si>
  <si>
    <t>20250519-20250530</t>
    <phoneticPr fontId="9" type="noConversion"/>
  </si>
  <si>
    <t>20250602-20250613</t>
    <phoneticPr fontId="9" type="noConversion"/>
  </si>
  <si>
    <t>11157001A</t>
  </si>
  <si>
    <t>達蓋兒</t>
  </si>
  <si>
    <t>Abigail C. Dagbue</t>
  </si>
  <si>
    <t>Q19379</t>
  </si>
  <si>
    <t>11157005A</t>
  </si>
  <si>
    <t>克蘿伊</t>
  </si>
  <si>
    <t>Chloe Nisha F. Jones</t>
  </si>
  <si>
    <t>Q19380</t>
  </si>
  <si>
    <t>11157006A</t>
  </si>
  <si>
    <t>丹妮菈</t>
  </si>
  <si>
    <t>Danielle B. Gibson</t>
  </si>
  <si>
    <t>Q19381</t>
  </si>
  <si>
    <t>11157007A</t>
  </si>
  <si>
    <t>祖丹尼</t>
  </si>
  <si>
    <t>Danny D. Zul</t>
  </si>
  <si>
    <t>Q19382</t>
  </si>
  <si>
    <t>11157008A</t>
  </si>
  <si>
    <t>喬丹佐</t>
  </si>
  <si>
    <t>Denzel D. Joseph</t>
  </si>
  <si>
    <t>Q19383</t>
  </si>
  <si>
    <t>11157010A</t>
  </si>
  <si>
    <t>曼杰榮</t>
  </si>
  <si>
    <t>Jayronn A.D. Emmanuel</t>
  </si>
  <si>
    <t>Q19384</t>
  </si>
  <si>
    <t>11157011A</t>
  </si>
  <si>
    <t>喬安娜</t>
  </si>
  <si>
    <t>Joanna E. Elvir</t>
  </si>
  <si>
    <t>Q19385</t>
  </si>
  <si>
    <t>11157012A</t>
  </si>
  <si>
    <t>卡麗莎</t>
  </si>
  <si>
    <t>Kaliesha K. Usher</t>
  </si>
  <si>
    <t>Q19398</t>
  </si>
  <si>
    <t>11157013A</t>
  </si>
  <si>
    <t>伊凱亞</t>
  </si>
  <si>
    <t>Keia B. Hippolyte</t>
  </si>
  <si>
    <t>Q19386</t>
  </si>
  <si>
    <t>11157014A</t>
  </si>
  <si>
    <t>古絲卓</t>
  </si>
  <si>
    <t>Kendra A N Gustave</t>
  </si>
  <si>
    <t>Q19387</t>
  </si>
  <si>
    <t>11157015A</t>
  </si>
  <si>
    <t>肯娜莎</t>
  </si>
  <si>
    <t>Kennitha Alexander</t>
  </si>
  <si>
    <t>Q19388</t>
  </si>
  <si>
    <t>11157016A</t>
  </si>
  <si>
    <t>梅琳娜</t>
  </si>
  <si>
    <t>Melina C. Cal</t>
  </si>
  <si>
    <t>Q19389</t>
  </si>
  <si>
    <t>11157017A</t>
  </si>
  <si>
    <t>凱蘭笛</t>
  </si>
  <si>
    <t>Randeen R. Chimilio</t>
  </si>
  <si>
    <t>Q19390</t>
  </si>
  <si>
    <t>11157018A</t>
  </si>
  <si>
    <t>拉齊爾</t>
  </si>
  <si>
    <t>Raziel V. Aragon</t>
  </si>
  <si>
    <t>Q19397</t>
  </si>
  <si>
    <t>11157019A</t>
  </si>
  <si>
    <t>羅克珊</t>
  </si>
  <si>
    <t>Roxanne JN. Baptiste</t>
  </si>
  <si>
    <t>Q19391</t>
  </si>
  <si>
    <t>11157020A</t>
  </si>
  <si>
    <t>譚妮莎</t>
  </si>
  <si>
    <t>Tanisha C. William</t>
  </si>
  <si>
    <t>Q19392</t>
  </si>
  <si>
    <t>11157021A</t>
  </si>
  <si>
    <t>馬塔莎</t>
  </si>
  <si>
    <t>Tasha V. Mathurin</t>
  </si>
  <si>
    <t>Q19393</t>
  </si>
  <si>
    <t>St. Lucia</t>
  </si>
  <si>
    <t>Belize</t>
  </si>
  <si>
    <t>daniellebiangela@gmail.com</t>
  </si>
  <si>
    <t>daejoseph92@gmail.com</t>
  </si>
  <si>
    <t>derp99emmanuel@gmail.com</t>
  </si>
  <si>
    <t>joannaelvir19@gmail.com</t>
  </si>
  <si>
    <t>kalzusher10@gmail.com</t>
  </si>
  <si>
    <t>khippolyte@lsda.edu.lc</t>
  </si>
  <si>
    <t>kendra-gustave@hotmail.com</t>
  </si>
  <si>
    <t>kennithaalexander@yahoo.com</t>
  </si>
  <si>
    <t>calmelina98@yahoo.com</t>
  </si>
  <si>
    <t>randeenrchimilio@yahoo.com</t>
  </si>
  <si>
    <t>razielaragon@live.com</t>
  </si>
  <si>
    <t>roxannejnbaptiste@gmail.com</t>
  </si>
  <si>
    <t>tanishawilliam96@gmail.com</t>
  </si>
  <si>
    <t>mathurintasha@gmail.com</t>
  </si>
  <si>
    <t>20241223-20250103</t>
  </si>
  <si>
    <t>20250120-20250207</t>
  </si>
  <si>
    <t>20250210-20250221</t>
  </si>
  <si>
    <t>20250224-20250307</t>
  </si>
  <si>
    <t>20250310-20250321</t>
  </si>
  <si>
    <t>20250324-20250404</t>
  </si>
  <si>
    <t>20250407-20250418</t>
  </si>
  <si>
    <t>20250421-20250502</t>
  </si>
  <si>
    <t>20250505-20250516</t>
  </si>
  <si>
    <t>20250519-20250530</t>
  </si>
  <si>
    <t>20250602-20250613</t>
  </si>
  <si>
    <t>月份</t>
    <phoneticPr fontId="12" type="noConversion"/>
  </si>
  <si>
    <t>1上</t>
    <phoneticPr fontId="12" type="noConversion"/>
  </si>
  <si>
    <t>1下</t>
    <phoneticPr fontId="12" type="noConversion"/>
  </si>
  <si>
    <t>2上</t>
  </si>
  <si>
    <t>2下</t>
  </si>
  <si>
    <t>3上</t>
  </si>
  <si>
    <t>3下</t>
  </si>
  <si>
    <t>4上</t>
  </si>
  <si>
    <t>4下</t>
  </si>
  <si>
    <t>5上</t>
  </si>
  <si>
    <t>5下</t>
  </si>
  <si>
    <t>6上</t>
  </si>
  <si>
    <t>6下</t>
  </si>
  <si>
    <t>7上</t>
  </si>
  <si>
    <t>7下</t>
  </si>
  <si>
    <t>8上</t>
  </si>
  <si>
    <t>8下</t>
  </si>
  <si>
    <t>9上</t>
  </si>
  <si>
    <t>9下</t>
  </si>
  <si>
    <t>10上</t>
  </si>
  <si>
    <t>10下</t>
  </si>
  <si>
    <t>日期</t>
    <phoneticPr fontId="12" type="noConversion"/>
  </si>
  <si>
    <t>Group1</t>
    <phoneticPr fontId="12" type="noConversion"/>
  </si>
  <si>
    <t>FAM</t>
  </si>
  <si>
    <t>Group2</t>
    <phoneticPr fontId="12" type="noConversion"/>
  </si>
  <si>
    <t>Group3</t>
    <phoneticPr fontId="12" type="noConversion"/>
  </si>
  <si>
    <t>Group4</t>
    <phoneticPr fontId="12" type="noConversion"/>
  </si>
  <si>
    <t>Group5</t>
    <phoneticPr fontId="12" type="noConversion"/>
  </si>
  <si>
    <t>Group6</t>
    <phoneticPr fontId="12" type="noConversion"/>
  </si>
  <si>
    <t>寒假</t>
    <phoneticPr fontId="9" type="noConversion"/>
  </si>
  <si>
    <t>第十屆外國專班大三學生_各科每月訓練人數表</t>
    <phoneticPr fontId="10" type="noConversion"/>
  </si>
  <si>
    <r>
      <rPr>
        <b/>
        <sz val="10"/>
        <color theme="0"/>
        <rFont val="微軟正黑體"/>
        <family val="2"/>
        <charset val="136"/>
      </rPr>
      <t>學號</t>
    </r>
  </si>
  <si>
    <r>
      <rPr>
        <b/>
        <sz val="10"/>
        <color theme="0"/>
        <rFont val="微軟正黑體"/>
        <family val="2"/>
        <charset val="136"/>
      </rPr>
      <t>訓練子階段</t>
    </r>
    <r>
      <rPr>
        <b/>
        <sz val="10"/>
        <color theme="0"/>
        <rFont val="Calibri"/>
        <family val="2"/>
      </rPr>
      <t>EP</t>
    </r>
    <r>
      <rPr>
        <b/>
        <sz val="10"/>
        <color theme="0"/>
        <rFont val="微軟正黑體"/>
        <family val="2"/>
        <charset val="136"/>
      </rPr>
      <t>系統</t>
    </r>
  </si>
  <si>
    <r>
      <t>E:\\16</t>
    </r>
    <r>
      <rPr>
        <b/>
        <sz val="10"/>
        <color theme="1"/>
        <rFont val="微軟正黑體"/>
        <family val="2"/>
        <charset val="136"/>
      </rPr>
      <t>外國專班學生訓練</t>
    </r>
    <r>
      <rPr>
        <b/>
        <sz val="10"/>
        <color theme="1"/>
        <rFont val="Calibri"/>
        <family val="2"/>
      </rPr>
      <t>\\109</t>
    </r>
    <r>
      <rPr>
        <b/>
        <sz val="10"/>
        <color theme="1"/>
        <rFont val="微軟正黑體"/>
        <family val="2"/>
        <charset val="136"/>
      </rPr>
      <t>學年度入學</t>
    </r>
    <r>
      <rPr>
        <b/>
        <sz val="10"/>
        <color theme="1"/>
        <rFont val="Calibri"/>
        <family val="2"/>
      </rPr>
      <t>(202208~202405)_</t>
    </r>
    <r>
      <rPr>
        <b/>
        <sz val="10"/>
        <color theme="1"/>
        <rFont val="微軟正黑體"/>
        <family val="2"/>
        <charset val="136"/>
      </rPr>
      <t>第八屆</t>
    </r>
    <r>
      <rPr>
        <b/>
        <sz val="10"/>
        <color theme="1"/>
        <rFont val="Calibri"/>
        <family val="2"/>
      </rPr>
      <t>\\</t>
    </r>
    <r>
      <rPr>
        <b/>
        <sz val="10"/>
        <color theme="1"/>
        <rFont val="微軟正黑體"/>
        <family val="2"/>
        <charset val="136"/>
      </rPr>
      <t>學生資料</t>
    </r>
    <r>
      <rPr>
        <b/>
        <sz val="10"/>
        <color theme="1"/>
        <rFont val="Calibri"/>
        <family val="2"/>
      </rPr>
      <t>\\</t>
    </r>
    <r>
      <rPr>
        <b/>
        <sz val="10"/>
        <color theme="1"/>
        <rFont val="微軟正黑體"/>
        <family val="2"/>
        <charset val="136"/>
      </rPr>
      <t>照片</t>
    </r>
    <r>
      <rPr>
        <b/>
        <sz val="10"/>
        <color theme="1"/>
        <rFont val="Calibri"/>
        <family val="2"/>
      </rPr>
      <t>\\</t>
    </r>
    <phoneticPr fontId="9" type="noConversion"/>
  </si>
  <si>
    <t>公式帶入</t>
    <phoneticPr fontId="9" type="noConversion"/>
  </si>
  <si>
    <t>20250106-20250117</t>
    <phoneticPr fontId="9" type="noConversion"/>
  </si>
  <si>
    <t>備註：</t>
    <phoneticPr fontId="9" type="noConversion"/>
  </si>
  <si>
    <t>羅克珊</t>
    <phoneticPr fontId="9" type="noConversion"/>
  </si>
  <si>
    <r>
      <t>1.</t>
    </r>
    <r>
      <rPr>
        <sz val="10"/>
        <color theme="1"/>
        <rFont val="細明體"/>
        <family val="3"/>
        <charset val="136"/>
      </rPr>
      <t>學生換組，原第</t>
    </r>
    <r>
      <rPr>
        <sz val="10"/>
        <color theme="1"/>
        <rFont val="Bahnschrift SemiCondensed"/>
        <family val="2"/>
      </rPr>
      <t>6</t>
    </r>
    <r>
      <rPr>
        <sz val="10"/>
        <color theme="1"/>
        <rFont val="細明體"/>
        <family val="3"/>
        <charset val="136"/>
      </rPr>
      <t>組羅克珊換成第</t>
    </r>
    <r>
      <rPr>
        <sz val="10"/>
        <color theme="1"/>
        <rFont val="Bahnschrift SemiCondensed"/>
        <family val="2"/>
      </rPr>
      <t>1</t>
    </r>
    <r>
      <rPr>
        <sz val="10"/>
        <color theme="1"/>
        <rFont val="細明體"/>
        <family val="3"/>
        <charset val="136"/>
      </rPr>
      <t>組</t>
    </r>
    <r>
      <rPr>
        <sz val="10"/>
        <color theme="1"/>
        <rFont val="Bahnschrift SemiCondensed"/>
        <family val="2"/>
      </rPr>
      <t>(0716</t>
    </r>
    <r>
      <rPr>
        <sz val="10"/>
        <color theme="1"/>
        <rFont val="細明體"/>
        <family val="3"/>
        <charset val="136"/>
      </rPr>
      <t>更新第二板</t>
    </r>
    <r>
      <rPr>
        <sz val="10"/>
        <color theme="1"/>
        <rFont val="Bahnschrift SemiCondensed"/>
        <family val="2"/>
      </rPr>
      <t>)</t>
    </r>
    <phoneticPr fontId="9" type="noConversion"/>
  </si>
  <si>
    <t>2025/0404</t>
    <phoneticPr fontId="9" type="noConversion"/>
  </si>
  <si>
    <t>abidagbue@outlook.com</t>
    <phoneticPr fontId="9" type="noConversion"/>
  </si>
  <si>
    <t>danny.zul.bz@gmail.com</t>
    <phoneticPr fontId="9" type="noConversion"/>
  </si>
  <si>
    <t>chloenfj@gmail.com</t>
  </si>
  <si>
    <t>11157001A</t>
    <phoneticPr fontId="9" type="noConversion"/>
  </si>
  <si>
    <t>11157007A</t>
    <phoneticPr fontId="9" type="noConversion"/>
  </si>
  <si>
    <t>St. Lucia</t>
    <phoneticPr fontId="9" type="noConversion"/>
  </si>
  <si>
    <t>Belize</t>
    <phoneticPr fontId="9" type="noConversion"/>
  </si>
  <si>
    <t>祖丹尼</t>
    <phoneticPr fontId="9" type="noConversion"/>
  </si>
  <si>
    <t>克蘿伊</t>
    <phoneticPr fontId="9" type="noConversion"/>
  </si>
  <si>
    <t>11157005A</t>
    <phoneticPr fontId="9" type="noConversion"/>
  </si>
  <si>
    <t>譚妮莎</t>
    <phoneticPr fontId="9" type="noConversion"/>
  </si>
  <si>
    <t>11157020A</t>
    <phoneticPr fontId="9" type="noConversion"/>
  </si>
  <si>
    <t>馬塔莎</t>
    <phoneticPr fontId="9" type="noConversion"/>
  </si>
  <si>
    <t>11157021A</t>
    <phoneticPr fontId="9" type="noConversion"/>
  </si>
  <si>
    <t>丹妮菈</t>
    <phoneticPr fontId="9" type="noConversion"/>
  </si>
  <si>
    <t>11157006A</t>
    <phoneticPr fontId="9" type="noConversion"/>
  </si>
  <si>
    <t>喬安娜</t>
    <phoneticPr fontId="9" type="noConversion"/>
  </si>
  <si>
    <t>11157011A</t>
    <phoneticPr fontId="9" type="noConversion"/>
  </si>
  <si>
    <t>11157012A</t>
    <phoneticPr fontId="9" type="noConversion"/>
  </si>
  <si>
    <t>卡麗莎</t>
    <phoneticPr fontId="9" type="noConversion"/>
  </si>
  <si>
    <t>11157008A</t>
    <phoneticPr fontId="9" type="noConversion"/>
  </si>
  <si>
    <t>喬丹佐</t>
    <phoneticPr fontId="9" type="noConversion"/>
  </si>
  <si>
    <t>11157010A</t>
    <phoneticPr fontId="9" type="noConversion"/>
  </si>
  <si>
    <t>曼杰榮</t>
    <phoneticPr fontId="9" type="noConversion"/>
  </si>
  <si>
    <t>11157014A</t>
    <phoneticPr fontId="9" type="noConversion"/>
  </si>
  <si>
    <t>古絲卓</t>
    <phoneticPr fontId="9" type="noConversion"/>
  </si>
  <si>
    <t>梅琳娜</t>
    <phoneticPr fontId="9" type="noConversion"/>
  </si>
  <si>
    <t>11157016A</t>
    <phoneticPr fontId="9" type="noConversion"/>
  </si>
  <si>
    <t>11157017A</t>
    <phoneticPr fontId="9" type="noConversion"/>
  </si>
  <si>
    <t>凱蘭笛</t>
    <phoneticPr fontId="9" type="noConversion"/>
  </si>
  <si>
    <t>11157018A</t>
    <phoneticPr fontId="9" type="noConversion"/>
  </si>
  <si>
    <t>拉齊爾</t>
    <phoneticPr fontId="9" type="noConversion"/>
  </si>
  <si>
    <t>伊凱亞</t>
    <phoneticPr fontId="9" type="noConversion"/>
  </si>
  <si>
    <t>11157013A</t>
    <phoneticPr fontId="9" type="noConversion"/>
  </si>
  <si>
    <t>肯娜莎</t>
    <phoneticPr fontId="9" type="noConversion"/>
  </si>
  <si>
    <t>11157015A</t>
    <phoneticPr fontId="9" type="noConversion"/>
  </si>
  <si>
    <t>羅克珊</t>
    <phoneticPr fontId="9" type="noConversion"/>
  </si>
  <si>
    <t>11157019A</t>
    <phoneticPr fontId="9" type="noConversion"/>
  </si>
  <si>
    <t>winter</t>
    <phoneticPr fontId="10" type="noConversion"/>
  </si>
  <si>
    <t>vocation</t>
    <phoneticPr fontId="10" type="noConversion"/>
  </si>
  <si>
    <r>
      <t>2.</t>
    </r>
    <r>
      <rPr>
        <sz val="10"/>
        <color theme="1"/>
        <rFont val="細明體"/>
        <family val="3"/>
        <charset val="136"/>
      </rPr>
      <t>第三組卻了一般醫學科，腎臟科重複。</t>
    </r>
    <r>
      <rPr>
        <sz val="10"/>
        <color theme="1"/>
        <rFont val="Bahnschrift SemiCondensed"/>
        <family val="2"/>
      </rPr>
      <t>(0813</t>
    </r>
    <r>
      <rPr>
        <sz val="10"/>
        <color theme="1"/>
        <rFont val="細明體"/>
        <family val="3"/>
        <charset val="136"/>
      </rPr>
      <t>更新第三版</t>
    </r>
    <r>
      <rPr>
        <sz val="10"/>
        <color theme="1"/>
        <rFont val="Bahnschrift SemiCondensed"/>
        <family val="2"/>
      </rPr>
      <t>)</t>
    </r>
    <phoneticPr fontId="9" type="noConversion"/>
  </si>
  <si>
    <r>
      <rPr>
        <b/>
        <sz val="16"/>
        <color theme="1"/>
        <rFont val="細明體"/>
        <family val="3"/>
        <charset val="136"/>
      </rPr>
      <t>第十屆</t>
    </r>
    <r>
      <rPr>
        <b/>
        <sz val="16"/>
        <color theme="1"/>
        <rFont val="Bahnschrift SemiCondensed"/>
        <family val="2"/>
      </rPr>
      <t>(</t>
    </r>
    <r>
      <rPr>
        <b/>
        <sz val="16"/>
        <color theme="1"/>
        <rFont val="細明體"/>
        <family val="3"/>
        <charset val="136"/>
      </rPr>
      <t>大三</t>
    </r>
    <r>
      <rPr>
        <b/>
        <sz val="16"/>
        <color theme="1"/>
        <rFont val="Bahnschrift SemiCondensed"/>
        <family val="2"/>
      </rPr>
      <t>)</t>
    </r>
    <r>
      <rPr>
        <b/>
        <sz val="16"/>
        <color theme="1"/>
        <rFont val="細明體"/>
        <family val="3"/>
        <charset val="136"/>
      </rPr>
      <t>學生輪訓表</t>
    </r>
    <r>
      <rPr>
        <b/>
        <sz val="16"/>
        <color theme="1"/>
        <rFont val="Bahnschrift SemiCondensed"/>
        <family val="2"/>
      </rPr>
      <t xml:space="preserve"> Junior year student rotation table(202408~202506) V3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</si>
</sst>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0&quot;人&quot;"/>
    <numFmt numFmtId="178" formatCode="m&quot;月&quot;d&quot;日&quot;"/>
  </numFmts>
  <fonts count="82"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10"/>
      <color rgb="FFFFFFFF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color rgb="FFFF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theme="1"/>
      <name val="Calibri"/>
      <family val="2"/>
    </font>
    <font>
      <b/>
      <sz val="10"/>
      <color theme="1"/>
      <name val="細明體"/>
      <family val="3"/>
      <charset val="136"/>
    </font>
    <font>
      <b/>
      <sz val="10"/>
      <name val="微軟正黑體"/>
      <family val="2"/>
      <charset val="136"/>
    </font>
    <font>
      <sz val="12"/>
      <color theme="1"/>
      <name val="Microsoft YaHei"/>
      <family val="2"/>
      <charset val="134"/>
    </font>
    <font>
      <sz val="12"/>
      <color theme="1"/>
      <name val="Microsoft YaHei"/>
      <family val="2"/>
    </font>
    <font>
      <b/>
      <sz val="12"/>
      <color theme="1"/>
      <name val="Microsoft YaHei"/>
      <family val="2"/>
    </font>
    <font>
      <sz val="12"/>
      <color theme="1"/>
      <name val="Segoe UI Historic"/>
      <family val="2"/>
    </font>
    <font>
      <sz val="10"/>
      <color theme="1"/>
      <name val="Calibri"/>
      <family val="2"/>
    </font>
    <font>
      <b/>
      <sz val="12"/>
      <color rgb="FF0070C0"/>
      <name val="微軟正黑體"/>
      <family val="2"/>
      <charset val="136"/>
    </font>
    <font>
      <b/>
      <sz val="10"/>
      <color rgb="FF0070C0"/>
      <name val="微軟正黑體"/>
      <family val="2"/>
      <charset val="136"/>
    </font>
    <font>
      <b/>
      <sz val="10"/>
      <color theme="8" tint="-0.249977111117893"/>
      <name val="微軟正黑體"/>
      <family val="2"/>
      <charset val="136"/>
    </font>
    <font>
      <b/>
      <sz val="11"/>
      <color rgb="FF000000"/>
      <name val="Bahnschrift Condensed"/>
      <family val="2"/>
    </font>
    <font>
      <b/>
      <sz val="11"/>
      <color theme="1"/>
      <name val="Bahnschrift Condensed"/>
      <family val="2"/>
    </font>
    <font>
      <sz val="12"/>
      <color theme="1"/>
      <name val="新細明體"/>
      <family val="2"/>
      <charset val="136"/>
      <scheme val="minor"/>
    </font>
    <font>
      <b/>
      <sz val="12"/>
      <color rgb="FF7030A0"/>
      <name val="微軟正黑體"/>
      <family val="2"/>
      <charset val="136"/>
    </font>
    <font>
      <b/>
      <sz val="10"/>
      <color rgb="FF7030A0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b/>
      <sz val="9"/>
      <color rgb="FF7030A0"/>
      <name val="微軟正黑體"/>
      <family val="2"/>
      <charset val="136"/>
    </font>
    <font>
      <sz val="10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0"/>
      <color rgb="FF0070C0"/>
      <name val="Calibri"/>
      <family val="2"/>
    </font>
    <font>
      <sz val="10"/>
      <color rgb="FF0070C0"/>
      <name val="Calibri"/>
      <family val="2"/>
    </font>
    <font>
      <b/>
      <sz val="11"/>
      <color theme="1"/>
      <name val="微軟正黑體"/>
      <family val="2"/>
      <charset val="136"/>
    </font>
    <font>
      <sz val="10"/>
      <color rgb="FFFF0000"/>
      <name val="Calibri"/>
      <family val="2"/>
    </font>
    <font>
      <sz val="12"/>
      <color theme="1"/>
      <name val="微軟正黑體"/>
      <family val="2"/>
      <charset val="136"/>
    </font>
    <font>
      <b/>
      <sz val="10"/>
      <color theme="0"/>
      <name val="微軟正黑體"/>
      <family val="2"/>
      <charset val="136"/>
    </font>
    <font>
      <sz val="11"/>
      <color theme="0" tint="-0.34998626667073579"/>
      <name val="Bahnschrift SemiCondensed"/>
      <family val="2"/>
    </font>
    <font>
      <sz val="11"/>
      <color theme="1"/>
      <name val="Bahnschrift SemiCondensed"/>
      <family val="2"/>
    </font>
    <font>
      <sz val="16"/>
      <color theme="1"/>
      <name val="Bahnschrift SemiCondensed"/>
      <family val="2"/>
    </font>
    <font>
      <b/>
      <sz val="16"/>
      <color theme="1"/>
      <name val="Bahnschrift SemiCondensed"/>
      <family val="2"/>
    </font>
    <font>
      <sz val="11"/>
      <color theme="1"/>
      <name val="新細明體"/>
      <family val="2"/>
      <charset val="136"/>
    </font>
    <font>
      <b/>
      <sz val="10"/>
      <color theme="1"/>
      <name val="Bahnschrift SemiCondensed"/>
      <family val="2"/>
    </font>
    <font>
      <sz val="10"/>
      <color theme="0" tint="-0.34998626667073579"/>
      <name val="Bahnschrift SemiCondensed"/>
      <family val="2"/>
    </font>
    <font>
      <b/>
      <sz val="10"/>
      <name val="Bahnschrift SemiCondensed"/>
      <family val="2"/>
    </font>
    <font>
      <sz val="10"/>
      <color theme="1"/>
      <name val="Bahnschrift SemiCondensed"/>
      <family val="2"/>
    </font>
    <font>
      <sz val="11"/>
      <color theme="0" tint="-0.34998626667073579"/>
      <name val="細明體"/>
      <family val="3"/>
      <charset val="136"/>
    </font>
    <font>
      <b/>
      <sz val="11"/>
      <name val="Bahnschrift SemiCondensed"/>
      <family val="2"/>
    </font>
    <font>
      <b/>
      <sz val="10"/>
      <name val="EUDC"/>
      <family val="3"/>
      <charset val="136"/>
    </font>
    <font>
      <b/>
      <sz val="11"/>
      <color theme="1"/>
      <name val="Bahnschrift SemiCondensed"/>
      <family val="2"/>
    </font>
    <font>
      <sz val="10"/>
      <color rgb="FFFF0000"/>
      <name val="Bahnschrift SemiCondensed"/>
      <family val="2"/>
    </font>
    <font>
      <sz val="10"/>
      <name val="Bahnschrift SemiCondensed"/>
      <family val="2"/>
    </font>
    <font>
      <b/>
      <sz val="18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theme="0"/>
      <name val="Calibri"/>
      <family val="2"/>
    </font>
    <font>
      <sz val="10"/>
      <color theme="0"/>
      <name val="微軟正黑體"/>
      <family val="2"/>
      <charset val="136"/>
    </font>
    <font>
      <sz val="12"/>
      <color rgb="FF7030A0"/>
      <name val="新細明體"/>
      <family val="2"/>
      <scheme val="minor"/>
    </font>
    <font>
      <b/>
      <sz val="12"/>
      <color rgb="FFFF0000"/>
      <name val="微軟正黑體"/>
      <family val="2"/>
      <charset val="136"/>
    </font>
    <font>
      <b/>
      <sz val="10"/>
      <name val="細明體"/>
      <family val="3"/>
      <charset val="136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b/>
      <sz val="11"/>
      <color rgb="FFFF0000"/>
      <name val="Bahnschrift Condensed"/>
      <family val="2"/>
    </font>
    <font>
      <sz val="10"/>
      <color theme="1"/>
      <name val="細明體"/>
      <family val="3"/>
      <charset val="136"/>
    </font>
    <font>
      <sz val="12"/>
      <color theme="1"/>
      <name val="Bahnschrift Condensed"/>
      <family val="2"/>
    </font>
    <font>
      <b/>
      <sz val="11"/>
      <name val="Bahnschrift Condensed"/>
      <family val="2"/>
    </font>
    <font>
      <sz val="11"/>
      <color theme="1"/>
      <name val="細明體"/>
      <family val="3"/>
      <charset val="136"/>
    </font>
    <font>
      <b/>
      <sz val="10"/>
      <color theme="1"/>
      <name val="Yu Gothic"/>
      <family val="2"/>
      <charset val="128"/>
    </font>
    <font>
      <b/>
      <sz val="11"/>
      <color theme="1"/>
      <name val="Yu Gothic"/>
      <family val="2"/>
      <charset val="128"/>
    </font>
    <font>
      <b/>
      <sz val="10"/>
      <color theme="0"/>
      <name val="Calibri"/>
      <family val="2"/>
    </font>
    <font>
      <sz val="10"/>
      <color rgb="FF0070C0"/>
      <name val="細明體"/>
      <family val="3"/>
      <charset val="136"/>
    </font>
    <font>
      <b/>
      <sz val="16"/>
      <color theme="1"/>
      <name val="細明體"/>
      <family val="3"/>
      <charset val="136"/>
    </font>
  </fonts>
  <fills count="30">
    <fill>
      <patternFill patternType="none"/>
    </fill>
    <fill>
      <patternFill patternType="gray125"/>
    </fill>
    <fill>
      <patternFill patternType="solid">
        <fgColor rgb="FF56595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9">
    <xf numFmtId="0" fontId="0" fillId="0" borderId="0">
      <alignment vertical="center"/>
    </xf>
    <xf numFmtId="0" fontId="7" fillId="0" borderId="0"/>
    <xf numFmtId="0" fontId="28" fillId="0" borderId="0">
      <alignment vertical="center"/>
    </xf>
    <xf numFmtId="0" fontId="7" fillId="0" borderId="0"/>
    <xf numFmtId="0" fontId="5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top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top"/>
    </xf>
  </cellStyleXfs>
  <cellXfs count="357">
    <xf numFmtId="0" fontId="0" fillId="0" borderId="0" xfId="0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4" xfId="1" applyFont="1" applyFill="1" applyBorder="1" applyAlignment="1">
      <alignment horizontal="left" vertical="center" wrapText="1"/>
    </xf>
    <xf numFmtId="0" fontId="11" fillId="0" borderId="5" xfId="1" applyFont="1" applyBorder="1" applyAlignment="1">
      <alignment horizontal="left"/>
    </xf>
    <xf numFmtId="0" fontId="23" fillId="0" borderId="0" xfId="2" applyFont="1">
      <alignment vertical="center"/>
    </xf>
    <xf numFmtId="0" fontId="29" fillId="0" borderId="0" xfId="2" applyFont="1">
      <alignment vertical="center"/>
    </xf>
    <xf numFmtId="0" fontId="25" fillId="0" borderId="8" xfId="2" applyFont="1" applyBorder="1">
      <alignment vertical="center"/>
    </xf>
    <xf numFmtId="14" fontId="25" fillId="0" borderId="8" xfId="2" applyNumberFormat="1" applyFont="1" applyBorder="1">
      <alignment vertical="center"/>
    </xf>
    <xf numFmtId="14" fontId="11" fillId="0" borderId="0" xfId="2" applyNumberFormat="1" applyFont="1">
      <alignment vertical="center"/>
    </xf>
    <xf numFmtId="0" fontId="6" fillId="0" borderId="0" xfId="2" applyFont="1">
      <alignment vertical="center"/>
    </xf>
    <xf numFmtId="0" fontId="14" fillId="9" borderId="0" xfId="2" applyFont="1" applyFill="1" applyAlignment="1">
      <alignment horizontal="center" vertical="center"/>
    </xf>
    <xf numFmtId="57" fontId="14" fillId="9" borderId="0" xfId="2" applyNumberFormat="1" applyFont="1" applyFill="1" applyAlignment="1">
      <alignment horizontal="center" vertical="center"/>
    </xf>
    <xf numFmtId="0" fontId="14" fillId="9" borderId="0" xfId="2" applyFont="1" applyFill="1">
      <alignment vertical="center"/>
    </xf>
    <xf numFmtId="0" fontId="14" fillId="0" borderId="0" xfId="2" applyFont="1">
      <alignment vertical="center"/>
    </xf>
    <xf numFmtId="0" fontId="11" fillId="10" borderId="5" xfId="2" applyFont="1" applyFill="1" applyBorder="1" applyAlignment="1">
      <alignment horizontal="center" vertical="center"/>
    </xf>
    <xf numFmtId="57" fontId="11" fillId="10" borderId="5" xfId="2" applyNumberFormat="1" applyFont="1" applyFill="1" applyBorder="1" applyAlignment="1">
      <alignment horizontal="right" vertical="center"/>
    </xf>
    <xf numFmtId="0" fontId="11" fillId="4" borderId="5" xfId="2" applyFont="1" applyFill="1" applyBorder="1" applyAlignment="1">
      <alignment vertical="center" wrapText="1"/>
    </xf>
    <xf numFmtId="0" fontId="11" fillId="0" borderId="0" xfId="2" applyFont="1">
      <alignment vertical="center"/>
    </xf>
    <xf numFmtId="0" fontId="11" fillId="4" borderId="5" xfId="2" applyFont="1" applyFill="1" applyBorder="1">
      <alignment vertical="center"/>
    </xf>
    <xf numFmtId="0" fontId="11" fillId="0" borderId="5" xfId="2" applyFont="1" applyBorder="1" applyAlignment="1">
      <alignment horizontal="center" vertical="center"/>
    </xf>
    <xf numFmtId="57" fontId="11" fillId="4" borderId="5" xfId="2" applyNumberFormat="1" applyFont="1" applyFill="1" applyBorder="1" applyAlignment="1">
      <alignment horizontal="right" vertical="center"/>
    </xf>
    <xf numFmtId="0" fontId="33" fillId="4" borderId="5" xfId="2" applyFont="1" applyFill="1" applyBorder="1">
      <alignment vertical="center"/>
    </xf>
    <xf numFmtId="0" fontId="11" fillId="4" borderId="5" xfId="2" applyFont="1" applyFill="1" applyBorder="1" applyAlignment="1">
      <alignment horizontal="center" vertical="center"/>
    </xf>
    <xf numFmtId="0" fontId="14" fillId="4" borderId="5" xfId="2" applyFont="1" applyFill="1" applyBorder="1">
      <alignment vertical="center"/>
    </xf>
    <xf numFmtId="0" fontId="31" fillId="4" borderId="5" xfId="2" applyFont="1" applyFill="1" applyBorder="1">
      <alignment vertical="center"/>
    </xf>
    <xf numFmtId="0" fontId="13" fillId="4" borderId="5" xfId="2" applyFont="1" applyFill="1" applyBorder="1" applyAlignment="1">
      <alignment vertical="center" wrapText="1"/>
    </xf>
    <xf numFmtId="0" fontId="31" fillId="0" borderId="0" xfId="2" applyFont="1">
      <alignment vertical="center"/>
    </xf>
    <xf numFmtId="0" fontId="33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57" fontId="11" fillId="0" borderId="0" xfId="2" applyNumberFormat="1" applyFont="1" applyAlignment="1">
      <alignment horizontal="center" vertical="center"/>
    </xf>
    <xf numFmtId="57" fontId="35" fillId="9" borderId="0" xfId="2" applyNumberFormat="1" applyFont="1" applyFill="1" applyAlignment="1">
      <alignment horizontal="center" vertical="center"/>
    </xf>
    <xf numFmtId="57" fontId="13" fillId="10" borderId="5" xfId="2" applyNumberFormat="1" applyFont="1" applyFill="1" applyBorder="1" applyAlignment="1">
      <alignment horizontal="right" vertical="center"/>
    </xf>
    <xf numFmtId="57" fontId="13" fillId="4" borderId="5" xfId="2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13" borderId="0" xfId="2" applyFont="1" applyFill="1" applyAlignment="1">
      <alignment horizontal="center" vertical="center"/>
    </xf>
    <xf numFmtId="0" fontId="14" fillId="7" borderId="0" xfId="2" applyFont="1" applyFill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57" fontId="11" fillId="0" borderId="5" xfId="2" applyNumberFormat="1" applyFont="1" applyFill="1" applyBorder="1" applyAlignment="1">
      <alignment horizontal="right" vertical="center"/>
    </xf>
    <xf numFmtId="57" fontId="13" fillId="0" borderId="5" xfId="2" applyNumberFormat="1" applyFont="1" applyFill="1" applyBorder="1" applyAlignment="1">
      <alignment horizontal="right" vertical="center"/>
    </xf>
    <xf numFmtId="0" fontId="14" fillId="4" borderId="0" xfId="2" applyFont="1" applyFill="1">
      <alignment vertical="center"/>
    </xf>
    <xf numFmtId="0" fontId="11" fillId="0" borderId="15" xfId="2" applyFont="1" applyBorder="1" applyAlignment="1">
      <alignment horizontal="center" vertical="center"/>
    </xf>
    <xf numFmtId="57" fontId="11" fillId="4" borderId="15" xfId="2" applyNumberFormat="1" applyFont="1" applyFill="1" applyBorder="1" applyAlignment="1">
      <alignment horizontal="right" vertical="center"/>
    </xf>
    <xf numFmtId="57" fontId="13" fillId="4" borderId="15" xfId="2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4" fillId="4" borderId="15" xfId="2" applyFont="1" applyFill="1" applyBorder="1">
      <alignment vertical="center"/>
    </xf>
    <xf numFmtId="0" fontId="11" fillId="10" borderId="15" xfId="2" applyFont="1" applyFill="1" applyBorder="1" applyAlignment="1">
      <alignment horizontal="center" vertical="center"/>
    </xf>
    <xf numFmtId="57" fontId="11" fillId="10" borderId="15" xfId="2" applyNumberFormat="1" applyFont="1" applyFill="1" applyBorder="1" applyAlignment="1">
      <alignment horizontal="right" vertical="center"/>
    </xf>
    <xf numFmtId="57" fontId="13" fillId="10" borderId="15" xfId="2" applyNumberFormat="1" applyFont="1" applyFill="1" applyBorder="1" applyAlignment="1">
      <alignment horizontal="right" vertical="center"/>
    </xf>
    <xf numFmtId="0" fontId="11" fillId="4" borderId="15" xfId="2" applyFont="1" applyFill="1" applyBorder="1" applyAlignment="1">
      <alignment vertical="center" wrapText="1"/>
    </xf>
    <xf numFmtId="0" fontId="14" fillId="7" borderId="0" xfId="2" applyFont="1" applyFill="1" applyBorder="1" applyAlignment="1">
      <alignment horizontal="center" vertical="center"/>
    </xf>
    <xf numFmtId="0" fontId="14" fillId="7" borderId="20" xfId="2" applyFont="1" applyFill="1" applyBorder="1" applyAlignment="1">
      <alignment horizontal="center" vertical="center"/>
    </xf>
    <xf numFmtId="0" fontId="39" fillId="6" borderId="0" xfId="3" applyFont="1" applyFill="1" applyBorder="1" applyAlignment="1">
      <alignment horizontal="center" vertical="center" wrapText="1"/>
    </xf>
    <xf numFmtId="0" fontId="39" fillId="6" borderId="0" xfId="3" applyFont="1" applyFill="1" applyBorder="1" applyAlignment="1">
      <alignment horizontal="left" vertical="center" wrapText="1"/>
    </xf>
    <xf numFmtId="176" fontId="39" fillId="6" borderId="0" xfId="3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vertical="center"/>
    </xf>
    <xf numFmtId="0" fontId="15" fillId="0" borderId="0" xfId="1" applyFont="1" applyBorder="1"/>
    <xf numFmtId="0" fontId="22" fillId="0" borderId="0" xfId="12" applyFont="1" applyFill="1" applyBorder="1" applyAlignment="1">
      <alignment horizontal="center" vertical="center"/>
    </xf>
    <xf numFmtId="0" fontId="22" fillId="0" borderId="0" xfId="12" applyFont="1" applyFill="1" applyBorder="1" applyAlignment="1">
      <alignment vertical="center"/>
    </xf>
    <xf numFmtId="0" fontId="22" fillId="0" borderId="0" xfId="12" applyFont="1" applyFill="1" applyBorder="1" applyAlignment="1">
      <alignment horizontal="left" vertical="center"/>
    </xf>
    <xf numFmtId="176" fontId="40" fillId="0" borderId="0" xfId="12" applyNumberFormat="1" applyFont="1" applyFill="1" applyBorder="1" applyAlignment="1">
      <alignment horizontal="center" vertical="center"/>
    </xf>
    <xf numFmtId="176" fontId="40" fillId="0" borderId="0" xfId="1" applyNumberFormat="1" applyFont="1" applyFill="1" applyBorder="1" applyAlignment="1">
      <alignment horizontal="center"/>
    </xf>
    <xf numFmtId="0" fontId="40" fillId="0" borderId="0" xfId="1" applyFont="1" applyFill="1" applyBorder="1" applyAlignment="1">
      <alignment horizontal="center"/>
    </xf>
    <xf numFmtId="0" fontId="40" fillId="0" borderId="0" xfId="1" applyFont="1" applyFill="1" applyBorder="1"/>
    <xf numFmtId="0" fontId="22" fillId="0" borderId="0" xfId="1" applyFont="1" applyFill="1" applyBorder="1"/>
    <xf numFmtId="0" fontId="22" fillId="0" borderId="0" xfId="13" applyFont="1" applyFill="1" applyBorder="1" applyAlignment="1">
      <alignment horizontal="center" vertical="center"/>
    </xf>
    <xf numFmtId="0" fontId="22" fillId="0" borderId="0" xfId="13" applyFont="1" applyFill="1" applyBorder="1" applyAlignment="1">
      <alignment vertical="center"/>
    </xf>
    <xf numFmtId="0" fontId="22" fillId="0" borderId="0" xfId="13" applyFont="1" applyFill="1" applyBorder="1" applyAlignment="1">
      <alignment horizontal="left" vertical="center"/>
    </xf>
    <xf numFmtId="176" fontId="42" fillId="0" borderId="0" xfId="12" applyNumberFormat="1" applyFont="1" applyFill="1" applyBorder="1" applyAlignment="1">
      <alignment horizontal="center" vertical="center"/>
    </xf>
    <xf numFmtId="176" fontId="42" fillId="0" borderId="0" xfId="1" applyNumberFormat="1" applyFont="1" applyFill="1" applyBorder="1" applyAlignment="1">
      <alignment horizontal="center"/>
    </xf>
    <xf numFmtId="0" fontId="22" fillId="0" borderId="0" xfId="1" applyFont="1" applyBorder="1" applyAlignment="1">
      <alignment horizontal="left"/>
    </xf>
    <xf numFmtId="0" fontId="22" fillId="0" borderId="0" xfId="1" applyFont="1" applyFill="1" applyBorder="1" applyAlignment="1">
      <alignment horizontal="left"/>
    </xf>
    <xf numFmtId="176" fontId="40" fillId="0" borderId="0" xfId="13" applyNumberFormat="1" applyFont="1" applyFill="1" applyBorder="1" applyAlignment="1">
      <alignment horizontal="center" vertical="center"/>
    </xf>
    <xf numFmtId="176" fontId="40" fillId="0" borderId="0" xfId="1" applyNumberFormat="1" applyFont="1" applyBorder="1" applyAlignment="1">
      <alignment horizontal="center"/>
    </xf>
    <xf numFmtId="0" fontId="40" fillId="0" borderId="0" xfId="1" applyFont="1" applyBorder="1"/>
    <xf numFmtId="0" fontId="40" fillId="0" borderId="0" xfId="1" applyFont="1" applyBorder="1" applyAlignment="1">
      <alignment horizontal="center"/>
    </xf>
    <xf numFmtId="0" fontId="22" fillId="0" borderId="0" xfId="14" applyFont="1" applyFill="1" applyBorder="1" applyAlignment="1">
      <alignment horizontal="left" vertical="center"/>
    </xf>
    <xf numFmtId="176" fontId="40" fillId="0" borderId="0" xfId="14" applyNumberFormat="1" applyFont="1" applyFill="1" applyBorder="1" applyAlignment="1">
      <alignment horizontal="center" vertical="center"/>
    </xf>
    <xf numFmtId="0" fontId="22" fillId="0" borderId="0" xfId="14" applyFont="1" applyFill="1" applyBorder="1" applyAlignment="1">
      <alignment horizontal="center" vertical="center"/>
    </xf>
    <xf numFmtId="0" fontId="22" fillId="0" borderId="0" xfId="14" applyFont="1" applyFill="1" applyBorder="1" applyAlignment="1">
      <alignment vertical="center"/>
    </xf>
    <xf numFmtId="0" fontId="22" fillId="0" borderId="0" xfId="15" applyFont="1" applyFill="1" applyBorder="1" applyAlignment="1">
      <alignment horizontal="left" vertical="center"/>
    </xf>
    <xf numFmtId="176" fontId="40" fillId="0" borderId="0" xfId="15" applyNumberFormat="1" applyFont="1" applyFill="1" applyBorder="1" applyAlignment="1">
      <alignment horizontal="center" vertical="center"/>
    </xf>
    <xf numFmtId="0" fontId="22" fillId="0" borderId="0" xfId="15" applyFont="1" applyFill="1" applyBorder="1" applyAlignment="1">
      <alignment horizontal="center" vertical="center"/>
    </xf>
    <xf numFmtId="0" fontId="22" fillId="0" borderId="0" xfId="15" applyFont="1" applyFill="1" applyBorder="1" applyAlignment="1">
      <alignment vertical="center"/>
    </xf>
    <xf numFmtId="0" fontId="22" fillId="0" borderId="0" xfId="1" applyFont="1" applyFill="1" applyBorder="1" applyAlignment="1"/>
    <xf numFmtId="0" fontId="22" fillId="0" borderId="0" xfId="1" applyFont="1" applyBorder="1"/>
    <xf numFmtId="0" fontId="22" fillId="0" borderId="0" xfId="1" applyFont="1" applyBorder="1" applyAlignment="1"/>
    <xf numFmtId="0" fontId="44" fillId="8" borderId="5" xfId="1" applyFont="1" applyFill="1" applyBorder="1" applyAlignment="1">
      <alignment horizontal="center" vertical="center" wrapText="1"/>
    </xf>
    <xf numFmtId="0" fontId="44" fillId="8" borderId="5" xfId="5" applyFont="1" applyFill="1" applyBorder="1" applyAlignment="1">
      <alignment horizontal="center" vertical="center" wrapText="1"/>
    </xf>
    <xf numFmtId="0" fontId="43" fillId="4" borderId="0" xfId="1" applyFont="1" applyFill="1"/>
    <xf numFmtId="0" fontId="11" fillId="4" borderId="5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left" vertical="center" wrapText="1"/>
    </xf>
    <xf numFmtId="0" fontId="45" fillId="0" borderId="0" xfId="12" applyFont="1">
      <alignment vertical="center"/>
    </xf>
    <xf numFmtId="0" fontId="46" fillId="0" borderId="0" xfId="12" applyFont="1">
      <alignment vertical="center"/>
    </xf>
    <xf numFmtId="0" fontId="47" fillId="0" borderId="0" xfId="12" applyFont="1" applyAlignment="1">
      <alignment horizontal="left" vertical="center"/>
    </xf>
    <xf numFmtId="0" fontId="47" fillId="0" borderId="0" xfId="12" applyFont="1" applyAlignment="1">
      <alignment horizontal="left" vertical="center" wrapText="1"/>
    </xf>
    <xf numFmtId="0" fontId="48" fillId="0" borderId="0" xfId="12" applyFont="1" applyAlignment="1">
      <alignment horizontal="left" vertical="center"/>
    </xf>
    <xf numFmtId="0" fontId="46" fillId="0" borderId="0" xfId="12" applyFont="1" applyAlignment="1">
      <alignment horizontal="left" vertical="center" wrapText="1"/>
    </xf>
    <xf numFmtId="0" fontId="46" fillId="0" borderId="0" xfId="12" applyFont="1" applyAlignment="1">
      <alignment horizontal="left" vertical="center"/>
    </xf>
    <xf numFmtId="0" fontId="46" fillId="15" borderId="0" xfId="12" applyFont="1" applyFill="1" applyAlignment="1">
      <alignment horizontal="left" vertical="center"/>
    </xf>
    <xf numFmtId="0" fontId="46" fillId="0" borderId="0" xfId="12" applyFont="1" applyAlignment="1">
      <alignment horizontal="center" vertical="center"/>
    </xf>
    <xf numFmtId="0" fontId="46" fillId="0" borderId="8" xfId="12" applyFont="1" applyBorder="1" applyAlignment="1">
      <alignment vertical="center"/>
    </xf>
    <xf numFmtId="0" fontId="49" fillId="0" borderId="8" xfId="12" applyFont="1" applyBorder="1" applyAlignment="1">
      <alignment vertical="center"/>
    </xf>
    <xf numFmtId="0" fontId="45" fillId="0" borderId="0" xfId="12" applyFont="1" applyAlignment="1">
      <alignment horizontal="center" vertical="center"/>
    </xf>
    <xf numFmtId="0" fontId="50" fillId="0" borderId="9" xfId="12" applyFont="1" applyBorder="1" applyAlignment="1">
      <alignment vertical="center"/>
    </xf>
    <xf numFmtId="0" fontId="50" fillId="0" borderId="10" xfId="12" applyFont="1" applyBorder="1" applyAlignment="1">
      <alignment vertical="center"/>
    </xf>
    <xf numFmtId="0" fontId="18" fillId="12" borderId="5" xfId="1" applyFont="1" applyFill="1" applyBorder="1" applyAlignment="1">
      <alignment horizontal="center" vertical="center"/>
    </xf>
    <xf numFmtId="0" fontId="46" fillId="0" borderId="0" xfId="12" applyFont="1" applyBorder="1" applyAlignment="1">
      <alignment horizontal="center" vertical="center"/>
    </xf>
    <xf numFmtId="0" fontId="46" fillId="0" borderId="0" xfId="12" applyFont="1" applyAlignment="1">
      <alignment horizontal="center" vertical="center" textRotation="135"/>
    </xf>
    <xf numFmtId="0" fontId="51" fillId="0" borderId="0" xfId="12" applyFont="1" applyAlignment="1">
      <alignment horizontal="center" vertical="center"/>
    </xf>
    <xf numFmtId="0" fontId="50" fillId="0" borderId="12" xfId="12" applyFont="1" applyBorder="1" applyAlignment="1">
      <alignment vertical="center"/>
    </xf>
    <xf numFmtId="0" fontId="50" fillId="0" borderId="8" xfId="12" applyFont="1" applyBorder="1" applyAlignment="1">
      <alignment vertical="center"/>
    </xf>
    <xf numFmtId="0" fontId="20" fillId="0" borderId="5" xfId="1" applyFont="1" applyFill="1" applyBorder="1" applyAlignment="1">
      <alignment horizontal="center" vertical="center"/>
    </xf>
    <xf numFmtId="0" fontId="20" fillId="12" borderId="5" xfId="1" applyFont="1" applyFill="1" applyBorder="1" applyAlignment="1">
      <alignment horizontal="center" vertical="center"/>
    </xf>
    <xf numFmtId="0" fontId="52" fillId="0" borderId="5" xfId="1" applyFont="1" applyFill="1" applyBorder="1" applyAlignment="1">
      <alignment horizontal="center" vertical="center"/>
    </xf>
    <xf numFmtId="0" fontId="53" fillId="0" borderId="0" xfId="12" applyFont="1" applyAlignment="1">
      <alignment horizontal="center" vertical="center"/>
    </xf>
    <xf numFmtId="0" fontId="53" fillId="0" borderId="0" xfId="12" applyFont="1" applyAlignment="1">
      <alignment horizontal="center" vertical="center" textRotation="135"/>
    </xf>
    <xf numFmtId="0" fontId="55" fillId="4" borderId="5" xfId="12" applyFont="1" applyFill="1" applyBorder="1" applyAlignment="1">
      <alignment horizontal="center" vertical="center"/>
    </xf>
    <xf numFmtId="0" fontId="27" fillId="0" borderId="5" xfId="1" applyFont="1" applyBorder="1" applyAlignment="1">
      <alignment vertical="center" wrapText="1"/>
    </xf>
    <xf numFmtId="0" fontId="27" fillId="4" borderId="5" xfId="1" applyFont="1" applyFill="1" applyBorder="1" applyAlignment="1">
      <alignment vertical="center" wrapText="1"/>
    </xf>
    <xf numFmtId="0" fontId="27" fillId="12" borderId="5" xfId="1" applyFont="1" applyFill="1" applyBorder="1" applyAlignment="1">
      <alignment vertical="center" wrapText="1"/>
    </xf>
    <xf numFmtId="0" fontId="57" fillId="4" borderId="5" xfId="24" applyFont="1" applyFill="1" applyBorder="1" applyAlignment="1">
      <alignment vertical="center" wrapText="1"/>
    </xf>
    <xf numFmtId="0" fontId="46" fillId="0" borderId="0" xfId="12" applyFont="1" applyAlignment="1">
      <alignment horizontal="center" vertical="center" textRotation="120"/>
    </xf>
    <xf numFmtId="0" fontId="53" fillId="0" borderId="0" xfId="12" applyFont="1" applyAlignment="1">
      <alignment horizontal="center" vertical="center" textRotation="120"/>
    </xf>
    <xf numFmtId="0" fontId="51" fillId="0" borderId="0" xfId="12" applyFont="1" applyAlignment="1">
      <alignment vertical="center"/>
    </xf>
    <xf numFmtId="0" fontId="58" fillId="0" borderId="5" xfId="12" applyFont="1" applyBorder="1" applyAlignment="1">
      <alignment horizontal="center" vertical="center"/>
    </xf>
    <xf numFmtId="0" fontId="59" fillId="0" borderId="5" xfId="12" applyFont="1" applyBorder="1" applyAlignment="1">
      <alignment vertical="center"/>
    </xf>
    <xf numFmtId="0" fontId="53" fillId="0" borderId="5" xfId="12" applyFont="1" applyBorder="1" applyAlignment="1">
      <alignment vertical="center"/>
    </xf>
    <xf numFmtId="0" fontId="53" fillId="0" borderId="5" xfId="12" applyFont="1" applyBorder="1" applyAlignment="1">
      <alignment horizontal="left" vertical="center"/>
    </xf>
    <xf numFmtId="0" fontId="53" fillId="4" borderId="0" xfId="12" applyFont="1" applyFill="1" applyBorder="1" applyAlignment="1">
      <alignment horizontal="center" vertical="center"/>
    </xf>
    <xf numFmtId="0" fontId="53" fillId="0" borderId="0" xfId="12" applyFont="1" applyAlignment="1">
      <alignment vertical="center"/>
    </xf>
    <xf numFmtId="0" fontId="53" fillId="0" borderId="5" xfId="12" applyFont="1" applyBorder="1" applyAlignment="1">
      <alignment horizontal="center" vertical="center"/>
    </xf>
    <xf numFmtId="0" fontId="53" fillId="4" borderId="21" xfId="12" applyFont="1" applyFill="1" applyBorder="1" applyAlignment="1">
      <alignment horizontal="center" vertical="center"/>
    </xf>
    <xf numFmtId="0" fontId="51" fillId="0" borderId="0" xfId="12" applyFont="1">
      <alignment vertical="center"/>
    </xf>
    <xf numFmtId="0" fontId="53" fillId="0" borderId="0" xfId="12" applyFont="1">
      <alignment vertical="center"/>
    </xf>
    <xf numFmtId="0" fontId="53" fillId="0" borderId="0" xfId="12" applyFont="1" applyAlignment="1">
      <alignment vertical="center" wrapText="1"/>
    </xf>
    <xf numFmtId="0" fontId="53" fillId="0" borderId="0" xfId="12" applyFont="1" applyAlignment="1">
      <alignment horizontal="center" vertical="center" wrapText="1"/>
    </xf>
    <xf numFmtId="0" fontId="53" fillId="0" borderId="0" xfId="12" applyFont="1" applyAlignment="1">
      <alignment horizontal="left" vertical="center"/>
    </xf>
    <xf numFmtId="0" fontId="7" fillId="0" borderId="0" xfId="1"/>
    <xf numFmtId="0" fontId="7" fillId="0" borderId="0" xfId="1" applyAlignment="1">
      <alignment horizontal="center" vertical="center"/>
    </xf>
    <xf numFmtId="0" fontId="22" fillId="0" borderId="0" xfId="12" applyFont="1">
      <alignment vertical="center"/>
    </xf>
    <xf numFmtId="0" fontId="7" fillId="0" borderId="0" xfId="1" applyAlignment="1">
      <alignment vertical="center"/>
    </xf>
    <xf numFmtId="0" fontId="18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22" fillId="0" borderId="0" xfId="12" applyFont="1" applyAlignment="1">
      <alignment horizontal="left" vertical="center"/>
    </xf>
    <xf numFmtId="0" fontId="7" fillId="0" borderId="0" xfId="1" applyAlignment="1">
      <alignment horizontal="left" vertical="center"/>
    </xf>
    <xf numFmtId="0" fontId="26" fillId="0" borderId="5" xfId="1" applyFont="1" applyBorder="1" applyAlignment="1">
      <alignment horizontal="left" vertical="center" wrapText="1"/>
    </xf>
    <xf numFmtId="0" fontId="27" fillId="0" borderId="5" xfId="1" applyFont="1" applyBorder="1" applyAlignment="1">
      <alignment horizontal="left" vertical="center" wrapText="1"/>
    </xf>
    <xf numFmtId="0" fontId="27" fillId="0" borderId="5" xfId="1" applyFont="1" applyFill="1" applyBorder="1" applyAlignment="1">
      <alignment horizontal="left" vertical="center" wrapText="1"/>
    </xf>
    <xf numFmtId="0" fontId="57" fillId="0" borderId="5" xfId="24" applyFont="1" applyBorder="1" applyAlignment="1">
      <alignment horizontal="left" vertical="center" wrapText="1"/>
    </xf>
    <xf numFmtId="0" fontId="7" fillId="0" borderId="0" xfId="1" applyAlignment="1">
      <alignment horizontal="left"/>
    </xf>
    <xf numFmtId="177" fontId="43" fillId="0" borderId="5" xfId="1" applyNumberFormat="1" applyFont="1" applyFill="1" applyBorder="1" applyAlignment="1">
      <alignment horizontal="center" vertical="center"/>
    </xf>
    <xf numFmtId="177" fontId="43" fillId="12" borderId="5" xfId="1" applyNumberFormat="1" applyFont="1" applyFill="1" applyBorder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43" fillId="0" borderId="8" xfId="1" applyFont="1" applyBorder="1" applyAlignment="1">
      <alignment horizontal="center" vertical="center"/>
    </xf>
    <xf numFmtId="0" fontId="7" fillId="0" borderId="8" xfId="1" applyBorder="1"/>
    <xf numFmtId="0" fontId="43" fillId="0" borderId="22" xfId="1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177" fontId="43" fillId="0" borderId="22" xfId="1" applyNumberFormat="1" applyFont="1" applyBorder="1" applyAlignment="1">
      <alignment horizontal="center" vertical="center"/>
    </xf>
    <xf numFmtId="0" fontId="41" fillId="0" borderId="0" xfId="1" applyFont="1"/>
    <xf numFmtId="177" fontId="41" fillId="0" borderId="0" xfId="1" applyNumberFormat="1" applyFont="1"/>
    <xf numFmtId="177" fontId="41" fillId="0" borderId="0" xfId="1" applyNumberFormat="1" applyFont="1" applyAlignment="1">
      <alignment horizontal="center"/>
    </xf>
    <xf numFmtId="0" fontId="41" fillId="0" borderId="0" xfId="1" applyFont="1" applyAlignment="1">
      <alignment horizontal="center" vertical="center"/>
    </xf>
    <xf numFmtId="0" fontId="64" fillId="0" borderId="0" xfId="1" applyFont="1" applyAlignment="1">
      <alignment horizontal="center"/>
    </xf>
    <xf numFmtId="0" fontId="22" fillId="13" borderId="5" xfId="0" applyFont="1" applyFill="1" applyBorder="1" applyAlignment="1">
      <alignment horizontal="left" vertical="center"/>
    </xf>
    <xf numFmtId="0" fontId="22" fillId="11" borderId="5" xfId="1" applyFont="1" applyFill="1" applyBorder="1" applyAlignment="1">
      <alignment horizontal="left" vertical="center"/>
    </xf>
    <xf numFmtId="0" fontId="62" fillId="16" borderId="5" xfId="1" applyFont="1" applyFill="1" applyBorder="1" applyAlignment="1">
      <alignment horizontal="left" vertical="center"/>
    </xf>
    <xf numFmtId="0" fontId="62" fillId="17" borderId="5" xfId="1" applyFont="1" applyFill="1" applyBorder="1" applyAlignment="1">
      <alignment horizontal="left" vertical="center"/>
    </xf>
    <xf numFmtId="0" fontId="22" fillId="18" borderId="5" xfId="0" applyFont="1" applyFill="1" applyBorder="1" applyAlignment="1">
      <alignment horizontal="left" vertical="center"/>
    </xf>
    <xf numFmtId="0" fontId="62" fillId="19" borderId="5" xfId="1" applyFont="1" applyFill="1" applyBorder="1" applyAlignment="1">
      <alignment horizontal="left" vertical="center"/>
    </xf>
    <xf numFmtId="0" fontId="22" fillId="20" borderId="5" xfId="1" applyFont="1" applyFill="1" applyBorder="1" applyAlignment="1">
      <alignment horizontal="left" vertical="center"/>
    </xf>
    <xf numFmtId="0" fontId="62" fillId="21" borderId="5" xfId="1" applyFont="1" applyFill="1" applyBorder="1" applyAlignment="1">
      <alignment horizontal="left" vertical="center"/>
    </xf>
    <xf numFmtId="0" fontId="22" fillId="22" borderId="5" xfId="0" applyFont="1" applyFill="1" applyBorder="1" applyAlignment="1">
      <alignment horizontal="left" vertical="center"/>
    </xf>
    <xf numFmtId="0" fontId="22" fillId="7" borderId="5" xfId="0" applyFont="1" applyFill="1" applyBorder="1" applyAlignment="1">
      <alignment horizontal="left" vertical="center"/>
    </xf>
    <xf numFmtId="177" fontId="65" fillId="14" borderId="5" xfId="1" applyNumberFormat="1" applyFont="1" applyFill="1" applyBorder="1" applyAlignment="1">
      <alignment horizontal="center" vertical="center"/>
    </xf>
    <xf numFmtId="177" fontId="65" fillId="14" borderId="14" xfId="1" applyNumberFormat="1" applyFont="1" applyFill="1" applyBorder="1" applyAlignment="1">
      <alignment horizontal="center" vertical="center"/>
    </xf>
    <xf numFmtId="177" fontId="65" fillId="14" borderId="15" xfId="1" applyNumberFormat="1" applyFont="1" applyFill="1" applyBorder="1" applyAlignment="1">
      <alignment horizontal="center" vertical="center"/>
    </xf>
    <xf numFmtId="0" fontId="63" fillId="23" borderId="5" xfId="0" applyFont="1" applyFill="1" applyBorder="1" applyAlignment="1">
      <alignment horizontal="left" vertical="center"/>
    </xf>
    <xf numFmtId="0" fontId="11" fillId="24" borderId="5" xfId="0" applyFont="1" applyFill="1" applyBorder="1" applyAlignment="1">
      <alignment horizontal="left" vertical="center"/>
    </xf>
    <xf numFmtId="0" fontId="11" fillId="7" borderId="5" xfId="0" applyFont="1" applyFill="1" applyBorder="1" applyAlignment="1">
      <alignment horizontal="left" vertical="center"/>
    </xf>
    <xf numFmtId="0" fontId="63" fillId="25" borderId="5" xfId="0" applyFont="1" applyFill="1" applyBorder="1" applyAlignment="1">
      <alignment horizontal="left" vertical="center"/>
    </xf>
    <xf numFmtId="0" fontId="62" fillId="23" borderId="5" xfId="0" applyFont="1" applyFill="1" applyBorder="1" applyAlignment="1">
      <alignment horizontal="left" vertical="center"/>
    </xf>
    <xf numFmtId="0" fontId="22" fillId="24" borderId="5" xfId="0" applyFont="1" applyFill="1" applyBorder="1" applyAlignment="1">
      <alignment horizontal="left" vertical="center"/>
    </xf>
    <xf numFmtId="0" fontId="62" fillId="25" borderId="5" xfId="0" applyFont="1" applyFill="1" applyBorder="1" applyAlignment="1">
      <alignment horizontal="left" vertical="center"/>
    </xf>
    <xf numFmtId="0" fontId="66" fillId="4" borderId="5" xfId="3" applyFont="1" applyFill="1" applyBorder="1" applyAlignment="1">
      <alignment horizontal="center" vertical="center"/>
    </xf>
    <xf numFmtId="0" fontId="53" fillId="0" borderId="5" xfId="12" applyFont="1" applyBorder="1">
      <alignment vertical="center"/>
    </xf>
    <xf numFmtId="0" fontId="53" fillId="0" borderId="5" xfId="12" applyFont="1" applyBorder="1" applyAlignment="1">
      <alignment vertical="center" wrapText="1"/>
    </xf>
    <xf numFmtId="0" fontId="47" fillId="0" borderId="0" xfId="12" applyFont="1" applyAlignment="1">
      <alignment horizontal="center" vertical="center" wrapText="1"/>
    </xf>
    <xf numFmtId="0" fontId="46" fillId="0" borderId="8" xfId="12" applyFont="1" applyBorder="1" applyAlignment="1">
      <alignment horizontal="center" vertical="center"/>
    </xf>
    <xf numFmtId="0" fontId="50" fillId="0" borderId="10" xfId="12" applyFont="1" applyBorder="1" applyAlignment="1">
      <alignment horizontal="center" vertical="center"/>
    </xf>
    <xf numFmtId="0" fontId="50" fillId="0" borderId="8" xfId="12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47" fillId="0" borderId="0" xfId="12" applyFont="1" applyAlignment="1">
      <alignment horizontal="center" vertical="center"/>
    </xf>
    <xf numFmtId="0" fontId="11" fillId="0" borderId="5" xfId="1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14" fillId="26" borderId="23" xfId="0" applyFont="1" applyFill="1" applyBorder="1" applyAlignment="1">
      <alignment horizontal="center" vertical="center"/>
    </xf>
    <xf numFmtId="0" fontId="8" fillId="26" borderId="4" xfId="1" applyFont="1" applyFill="1" applyBorder="1" applyAlignment="1">
      <alignment horizontal="center" vertical="center" wrapText="1" readingOrder="1"/>
    </xf>
    <xf numFmtId="0" fontId="8" fillId="26" borderId="4" xfId="1" applyFont="1" applyFill="1" applyBorder="1" applyAlignment="1">
      <alignment horizontal="left" vertical="center" wrapText="1"/>
    </xf>
    <xf numFmtId="0" fontId="8" fillId="26" borderId="4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6" fillId="0" borderId="0" xfId="12" applyFont="1" applyFill="1" applyAlignment="1">
      <alignment horizontal="center" vertical="center"/>
    </xf>
    <xf numFmtId="0" fontId="46" fillId="0" borderId="0" xfId="12" applyFont="1" applyFill="1" applyAlignment="1">
      <alignment horizontal="center" vertical="center" textRotation="135"/>
    </xf>
    <xf numFmtId="0" fontId="53" fillId="0" borderId="0" xfId="12" applyFont="1" applyFill="1" applyAlignment="1">
      <alignment horizontal="center" vertical="center"/>
    </xf>
    <xf numFmtId="0" fontId="53" fillId="0" borderId="0" xfId="12" applyFont="1" applyFill="1" applyAlignment="1">
      <alignment horizontal="center" vertical="center" textRotation="135"/>
    </xf>
    <xf numFmtId="0" fontId="50" fillId="0" borderId="0" xfId="12" applyFont="1" applyFill="1" applyAlignment="1">
      <alignment horizontal="center" vertical="top" textRotation="120"/>
    </xf>
    <xf numFmtId="0" fontId="53" fillId="0" borderId="0" xfId="12" applyFont="1" applyFill="1" applyBorder="1" applyAlignment="1">
      <alignment horizontal="center" vertical="center"/>
    </xf>
    <xf numFmtId="0" fontId="53" fillId="0" borderId="0" xfId="12" applyFont="1" applyFill="1" applyAlignment="1">
      <alignment vertical="center"/>
    </xf>
    <xf numFmtId="0" fontId="53" fillId="0" borderId="0" xfId="12" applyFont="1" applyFill="1">
      <alignment vertical="center"/>
    </xf>
    <xf numFmtId="0" fontId="22" fillId="3" borderId="0" xfId="1" applyFont="1" applyFill="1" applyBorder="1"/>
    <xf numFmtId="0" fontId="22" fillId="3" borderId="0" xfId="1" applyFont="1" applyFill="1" applyBorder="1" applyAlignment="1"/>
    <xf numFmtId="0" fontId="22" fillId="3" borderId="0" xfId="1" applyFont="1" applyFill="1" applyBorder="1" applyAlignment="1">
      <alignment horizontal="left"/>
    </xf>
    <xf numFmtId="0" fontId="62" fillId="27" borderId="0" xfId="1" applyFont="1" applyFill="1" applyBorder="1"/>
    <xf numFmtId="0" fontId="62" fillId="27" borderId="0" xfId="1" applyFont="1" applyFill="1" applyBorder="1" applyAlignment="1"/>
    <xf numFmtId="0" fontId="62" fillId="27" borderId="0" xfId="1" applyFont="1" applyFill="1" applyBorder="1" applyAlignment="1">
      <alignment horizontal="left"/>
    </xf>
    <xf numFmtId="0" fontId="67" fillId="28" borderId="0" xfId="1" applyFont="1" applyFill="1" applyBorder="1" applyAlignment="1">
      <alignment vertical="center"/>
    </xf>
    <xf numFmtId="0" fontId="67" fillId="28" borderId="0" xfId="1" applyFont="1" applyFill="1" applyBorder="1" applyAlignment="1">
      <alignment horizontal="center" vertical="center"/>
    </xf>
    <xf numFmtId="0" fontId="67" fillId="28" borderId="0" xfId="1" applyFont="1" applyFill="1" applyBorder="1" applyAlignment="1">
      <alignment horizontal="left" vertical="center"/>
    </xf>
    <xf numFmtId="0" fontId="44" fillId="5" borderId="5" xfId="1" applyFont="1" applyFill="1" applyBorder="1" applyAlignment="1">
      <alignment horizontal="center" vertical="center" wrapText="1"/>
    </xf>
    <xf numFmtId="0" fontId="40" fillId="0" borderId="0" xfId="1" applyFont="1" applyBorder="1" applyAlignment="1">
      <alignment horizontal="left"/>
    </xf>
    <xf numFmtId="0" fontId="72" fillId="12" borderId="5" xfId="1" applyFont="1" applyFill="1" applyBorder="1" applyAlignment="1">
      <alignment horizontal="left" vertical="center" wrapText="1"/>
    </xf>
    <xf numFmtId="0" fontId="73" fillId="0" borderId="5" xfId="12" applyFont="1" applyBorder="1" applyAlignment="1">
      <alignment vertical="center"/>
    </xf>
    <xf numFmtId="0" fontId="58" fillId="0" borderId="5" xfId="12" applyFont="1" applyBorder="1" applyAlignment="1">
      <alignment horizontal="left" vertical="center"/>
    </xf>
    <xf numFmtId="0" fontId="48" fillId="0" borderId="0" xfId="12" applyFont="1" applyFill="1" applyAlignment="1">
      <alignment horizontal="left" vertical="center" wrapText="1"/>
    </xf>
    <xf numFmtId="0" fontId="46" fillId="0" borderId="8" xfId="12" applyFont="1" applyFill="1" applyBorder="1" applyAlignment="1">
      <alignment vertical="center"/>
    </xf>
    <xf numFmtId="0" fontId="50" fillId="0" borderId="11" xfId="12" applyFont="1" applyFill="1" applyBorder="1" applyAlignment="1">
      <alignment vertical="center"/>
    </xf>
    <xf numFmtId="0" fontId="50" fillId="0" borderId="13" xfId="12" applyFont="1" applyFill="1" applyBorder="1" applyAlignment="1">
      <alignment vertical="center"/>
    </xf>
    <xf numFmtId="0" fontId="50" fillId="0" borderId="0" xfId="12" applyFont="1" applyFill="1" applyAlignment="1">
      <alignment vertical="center" wrapText="1"/>
    </xf>
    <xf numFmtId="0" fontId="58" fillId="0" borderId="6" xfId="12" applyFont="1" applyBorder="1" applyAlignment="1">
      <alignment horizontal="left" vertical="center"/>
    </xf>
    <xf numFmtId="0" fontId="24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57" fontId="11" fillId="3" borderId="5" xfId="2" applyNumberFormat="1" applyFont="1" applyFill="1" applyBorder="1" applyAlignment="1">
      <alignment horizontal="right" vertical="center"/>
    </xf>
    <xf numFmtId="57" fontId="13" fillId="3" borderId="5" xfId="2" applyNumberFormat="1" applyFont="1" applyFill="1" applyBorder="1" applyAlignment="1">
      <alignment horizontal="right" vertical="center"/>
    </xf>
    <xf numFmtId="0" fontId="34" fillId="3" borderId="5" xfId="2" applyFont="1" applyFill="1" applyBorder="1">
      <alignment vertical="center"/>
    </xf>
    <xf numFmtId="178" fontId="34" fillId="3" borderId="5" xfId="2" applyNumberFormat="1" applyFont="1" applyFill="1" applyBorder="1">
      <alignment vertical="center"/>
    </xf>
    <xf numFmtId="57" fontId="34" fillId="3" borderId="5" xfId="2" applyNumberFormat="1" applyFont="1" applyFill="1" applyBorder="1" applyAlignment="1">
      <alignment horizontal="right" vertical="center"/>
    </xf>
    <xf numFmtId="0" fontId="11" fillId="3" borderId="5" xfId="2" applyFont="1" applyFill="1" applyBorder="1" applyAlignment="1">
      <alignment vertical="center" wrapText="1"/>
    </xf>
    <xf numFmtId="0" fontId="11" fillId="3" borderId="5" xfId="2" applyFont="1" applyFill="1" applyBorder="1">
      <alignment vertical="center"/>
    </xf>
    <xf numFmtId="0" fontId="11" fillId="3" borderId="18" xfId="2" applyFont="1" applyFill="1" applyBorder="1" applyAlignment="1">
      <alignment horizontal="center" vertical="center"/>
    </xf>
    <xf numFmtId="57" fontId="11" fillId="3" borderId="18" xfId="2" applyNumberFormat="1" applyFont="1" applyFill="1" applyBorder="1" applyAlignment="1">
      <alignment horizontal="right" vertical="center"/>
    </xf>
    <xf numFmtId="57" fontId="13" fillId="3" borderId="18" xfId="2" applyNumberFormat="1" applyFont="1" applyFill="1" applyBorder="1" applyAlignment="1">
      <alignment horizontal="right" vertical="center"/>
    </xf>
    <xf numFmtId="0" fontId="11" fillId="3" borderId="18" xfId="2" applyFont="1" applyFill="1" applyBorder="1">
      <alignment vertical="center"/>
    </xf>
    <xf numFmtId="0" fontId="13" fillId="3" borderId="5" xfId="2" applyFont="1" applyFill="1" applyBorder="1" applyAlignment="1">
      <alignment vertical="center" wrapText="1"/>
    </xf>
    <xf numFmtId="0" fontId="14" fillId="3" borderId="18" xfId="2" applyFont="1" applyFill="1" applyBorder="1">
      <alignment vertical="center"/>
    </xf>
    <xf numFmtId="0" fontId="11" fillId="0" borderId="18" xfId="2" applyFont="1" applyBorder="1" applyAlignment="1">
      <alignment horizontal="center" vertical="center"/>
    </xf>
    <xf numFmtId="57" fontId="11" fillId="4" borderId="18" xfId="2" applyNumberFormat="1" applyFont="1" applyFill="1" applyBorder="1" applyAlignment="1">
      <alignment horizontal="right" vertical="center"/>
    </xf>
    <xf numFmtId="57" fontId="13" fillId="4" borderId="18" xfId="2" applyNumberFormat="1" applyFont="1" applyFill="1" applyBorder="1" applyAlignment="1">
      <alignment horizontal="right" vertical="center"/>
    </xf>
    <xf numFmtId="0" fontId="33" fillId="4" borderId="18" xfId="2" applyFont="1" applyFill="1" applyBorder="1">
      <alignment vertical="center"/>
    </xf>
    <xf numFmtId="0" fontId="11" fillId="3" borderId="15" xfId="2" applyFont="1" applyFill="1" applyBorder="1" applyAlignment="1">
      <alignment horizontal="center" vertical="center"/>
    </xf>
    <xf numFmtId="57" fontId="11" fillId="3" borderId="15" xfId="2" applyNumberFormat="1" applyFont="1" applyFill="1" applyBorder="1" applyAlignment="1">
      <alignment horizontal="right" vertical="center"/>
    </xf>
    <xf numFmtId="57" fontId="13" fillId="3" borderId="15" xfId="2" applyNumberFormat="1" applyFont="1" applyFill="1" applyBorder="1" applyAlignment="1">
      <alignment horizontal="right" vertical="center"/>
    </xf>
    <xf numFmtId="0" fontId="33" fillId="3" borderId="15" xfId="2" applyFont="1" applyFill="1" applyBorder="1">
      <alignment vertical="center"/>
    </xf>
    <xf numFmtId="0" fontId="33" fillId="3" borderId="5" xfId="2" applyFont="1" applyFill="1" applyBorder="1">
      <alignment vertical="center"/>
    </xf>
    <xf numFmtId="0" fontId="14" fillId="13" borderId="16" xfId="2" applyFont="1" applyFill="1" applyBorder="1" applyAlignment="1">
      <alignment horizontal="center" vertical="center"/>
    </xf>
    <xf numFmtId="0" fontId="11" fillId="3" borderId="27" xfId="2" applyFont="1" applyFill="1" applyBorder="1" applyAlignment="1">
      <alignment horizontal="center" vertical="center"/>
    </xf>
    <xf numFmtId="178" fontId="11" fillId="0" borderId="0" xfId="2" applyNumberFormat="1" applyFont="1" applyAlignment="1">
      <alignment horizontal="center" vertical="center"/>
    </xf>
    <xf numFmtId="178" fontId="11" fillId="0" borderId="0" xfId="2" applyNumberFormat="1" applyFont="1">
      <alignment vertical="center"/>
    </xf>
    <xf numFmtId="0" fontId="11" fillId="14" borderId="0" xfId="2" applyFont="1" applyFill="1">
      <alignment vertical="center"/>
    </xf>
    <xf numFmtId="178" fontId="11" fillId="14" borderId="0" xfId="2" applyNumberFormat="1" applyFont="1" applyFill="1" applyAlignment="1">
      <alignment horizontal="center" vertical="center"/>
    </xf>
    <xf numFmtId="178" fontId="11" fillId="14" borderId="0" xfId="2" applyNumberFormat="1" applyFont="1" applyFill="1">
      <alignment vertical="center"/>
    </xf>
    <xf numFmtId="0" fontId="18" fillId="0" borderId="6" xfId="1" applyFont="1" applyBorder="1" applyAlignment="1">
      <alignment vertical="center"/>
    </xf>
    <xf numFmtId="0" fontId="53" fillId="0" borderId="5" xfId="12" applyFont="1" applyFill="1" applyBorder="1" applyAlignment="1">
      <alignment horizontal="left" vertical="center"/>
    </xf>
    <xf numFmtId="0" fontId="53" fillId="3" borderId="5" xfId="12" applyFont="1" applyFill="1" applyBorder="1" applyAlignment="1">
      <alignment horizontal="left" vertical="center"/>
    </xf>
    <xf numFmtId="0" fontId="58" fillId="3" borderId="5" xfId="12" applyFont="1" applyFill="1" applyBorder="1" applyAlignment="1">
      <alignment horizontal="left" vertical="center"/>
    </xf>
    <xf numFmtId="0" fontId="76" fillId="3" borderId="0" xfId="12" applyFont="1" applyFill="1" applyBorder="1" applyAlignment="1">
      <alignment horizontal="center" vertical="center"/>
    </xf>
    <xf numFmtId="0" fontId="20" fillId="3" borderId="5" xfId="1" applyFont="1" applyFill="1" applyBorder="1" applyAlignment="1">
      <alignment horizontal="center" vertical="center"/>
    </xf>
    <xf numFmtId="0" fontId="20" fillId="3" borderId="6" xfId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6" fillId="0" borderId="5" xfId="0" applyFont="1" applyBorder="1" applyAlignment="1">
      <alignment horizontal="center" vertical="center"/>
    </xf>
    <xf numFmtId="0" fontId="77" fillId="0" borderId="5" xfId="0" applyFont="1" applyBorder="1" applyAlignment="1">
      <alignment horizontal="center" vertical="center"/>
    </xf>
    <xf numFmtId="0" fontId="53" fillId="0" borderId="5" xfId="0" applyFont="1" applyBorder="1">
      <alignment vertical="center"/>
    </xf>
    <xf numFmtId="0" fontId="41" fillId="0" borderId="5" xfId="0" applyFont="1" applyBorder="1">
      <alignment vertical="center"/>
    </xf>
    <xf numFmtId="0" fontId="78" fillId="0" borderId="5" xfId="0" applyFont="1" applyBorder="1">
      <alignment vertical="center"/>
    </xf>
    <xf numFmtId="0" fontId="79" fillId="8" borderId="0" xfId="1" applyFont="1" applyFill="1" applyBorder="1" applyAlignment="1">
      <alignment horizontal="center" vertical="center"/>
    </xf>
    <xf numFmtId="0" fontId="79" fillId="8" borderId="0" xfId="1" applyFont="1" applyFill="1" applyBorder="1" applyAlignment="1">
      <alignment vertical="center"/>
    </xf>
    <xf numFmtId="0" fontId="44" fillId="8" borderId="0" xfId="1" applyFont="1" applyFill="1" applyBorder="1" applyAlignment="1">
      <alignment vertical="center"/>
    </xf>
    <xf numFmtId="0" fontId="79" fillId="8" borderId="0" xfId="3" applyFont="1" applyFill="1" applyBorder="1" applyAlignment="1">
      <alignment horizontal="left" vertical="center" wrapText="1"/>
    </xf>
    <xf numFmtId="0" fontId="45" fillId="0" borderId="0" xfId="12" applyFont="1" applyAlignment="1">
      <alignment horizontal="center" vertical="top"/>
    </xf>
    <xf numFmtId="0" fontId="55" fillId="4" borderId="5" xfId="12" applyFont="1" applyFill="1" applyBorder="1" applyAlignment="1">
      <alignment horizontal="center" vertical="top"/>
    </xf>
    <xf numFmtId="0" fontId="52" fillId="4" borderId="5" xfId="3" applyFont="1" applyFill="1" applyBorder="1" applyAlignment="1">
      <alignment horizontal="center" vertical="top"/>
    </xf>
    <xf numFmtId="0" fontId="52" fillId="0" borderId="5" xfId="3" applyFont="1" applyFill="1" applyBorder="1" applyAlignment="1">
      <alignment horizontal="center" vertical="top" wrapText="1"/>
    </xf>
    <xf numFmtId="0" fontId="27" fillId="0" borderId="5" xfId="1" applyFont="1" applyBorder="1" applyAlignment="1">
      <alignment vertical="top" wrapText="1"/>
    </xf>
    <xf numFmtId="0" fontId="27" fillId="4" borderId="5" xfId="1" applyFont="1" applyFill="1" applyBorder="1" applyAlignment="1">
      <alignment vertical="top" wrapText="1"/>
    </xf>
    <xf numFmtId="0" fontId="75" fillId="0" borderId="5" xfId="1" applyFont="1" applyFill="1" applyBorder="1" applyAlignment="1">
      <alignment vertical="top" wrapText="1"/>
    </xf>
    <xf numFmtId="0" fontId="75" fillId="0" borderId="5" xfId="1" applyFont="1" applyBorder="1" applyAlignment="1">
      <alignment vertical="top" wrapText="1"/>
    </xf>
    <xf numFmtId="0" fontId="57" fillId="3" borderId="5" xfId="24" applyFont="1" applyFill="1" applyBorder="1" applyAlignment="1">
      <alignment vertical="top" wrapText="1"/>
    </xf>
    <xf numFmtId="0" fontId="55" fillId="0" borderId="5" xfId="1" applyFont="1" applyFill="1" applyBorder="1" applyAlignment="1">
      <alignment horizontal="left" vertical="top" wrapText="1"/>
    </xf>
    <xf numFmtId="0" fontId="46" fillId="0" borderId="0" xfId="12" applyFont="1" applyFill="1" applyAlignment="1">
      <alignment horizontal="center" vertical="top" textRotation="120"/>
    </xf>
    <xf numFmtId="0" fontId="46" fillId="0" borderId="0" xfId="12" applyFont="1" applyAlignment="1">
      <alignment horizontal="center" vertical="top" textRotation="120"/>
    </xf>
    <xf numFmtId="0" fontId="80" fillId="0" borderId="0" xfId="1" applyFont="1" applyBorder="1" applyAlignment="1">
      <alignment horizontal="left"/>
    </xf>
    <xf numFmtId="0" fontId="11" fillId="4" borderId="0" xfId="1" applyFont="1" applyFill="1" applyBorder="1" applyAlignment="1">
      <alignment horizontal="center" vertical="center" wrapText="1"/>
    </xf>
    <xf numFmtId="0" fontId="13" fillId="4" borderId="5" xfId="1" applyFont="1" applyFill="1" applyBorder="1" applyAlignment="1">
      <alignment horizontal="center" vertical="center" wrapText="1"/>
    </xf>
    <xf numFmtId="0" fontId="73" fillId="0" borderId="0" xfId="12" applyFont="1">
      <alignment vertical="center"/>
    </xf>
    <xf numFmtId="0" fontId="13" fillId="4" borderId="5" xfId="1" applyFont="1" applyFill="1" applyBorder="1" applyAlignment="1">
      <alignment horizontal="left" vertical="center" wrapText="1"/>
    </xf>
    <xf numFmtId="0" fontId="53" fillId="0" borderId="6" xfId="12" applyFont="1" applyBorder="1" applyAlignment="1">
      <alignment horizontal="left" vertical="center"/>
    </xf>
    <xf numFmtId="0" fontId="0" fillId="3" borderId="5" xfId="0" applyFill="1" applyBorder="1">
      <alignment vertical="center"/>
    </xf>
    <xf numFmtId="0" fontId="58" fillId="3" borderId="0" xfId="12" applyFont="1" applyFill="1" applyBorder="1" applyAlignment="1">
      <alignment horizontal="left" vertical="center"/>
    </xf>
    <xf numFmtId="0" fontId="27" fillId="29" borderId="5" xfId="1" applyFont="1" applyFill="1" applyBorder="1" applyAlignment="1">
      <alignment horizontal="center" vertical="top" wrapText="1"/>
    </xf>
    <xf numFmtId="0" fontId="53" fillId="29" borderId="5" xfId="12" applyFont="1" applyFill="1" applyBorder="1" applyAlignment="1">
      <alignment horizontal="center" vertical="center"/>
    </xf>
    <xf numFmtId="0" fontId="74" fillId="29" borderId="5" xfId="0" applyFont="1" applyFill="1" applyBorder="1" applyAlignment="1">
      <alignment horizontal="center" vertical="center"/>
    </xf>
    <xf numFmtId="0" fontId="58" fillId="29" borderId="5" xfId="12" applyFont="1" applyFill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42" fillId="0" borderId="0" xfId="12" applyFont="1" applyFill="1" applyBorder="1" applyAlignment="1">
      <alignment vertical="center"/>
    </xf>
    <xf numFmtId="0" fontId="22" fillId="0" borderId="5" xfId="1" applyFont="1" applyBorder="1" applyAlignment="1">
      <alignment horizontal="left"/>
    </xf>
    <xf numFmtId="0" fontId="18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31" fillId="0" borderId="5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6" fillId="0" borderId="0" xfId="22" applyFont="1" applyAlignment="1">
      <alignment horizontal="center" vertical="center"/>
    </xf>
    <xf numFmtId="0" fontId="32" fillId="0" borderId="14" xfId="2" applyFont="1" applyBorder="1" applyAlignment="1">
      <alignment horizontal="center" vertical="center"/>
    </xf>
    <xf numFmtId="0" fontId="32" fillId="0" borderId="15" xfId="2" applyFont="1" applyBorder="1" applyAlignment="1">
      <alignment horizontal="center" vertical="center"/>
    </xf>
    <xf numFmtId="0" fontId="31" fillId="0" borderId="14" xfId="2" applyFont="1" applyBorder="1" applyAlignment="1">
      <alignment horizontal="center" vertical="center"/>
    </xf>
    <xf numFmtId="0" fontId="31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1" fillId="3" borderId="14" xfId="2" applyFont="1" applyFill="1" applyBorder="1" applyAlignment="1">
      <alignment horizontal="center" vertical="center"/>
    </xf>
    <xf numFmtId="0" fontId="31" fillId="3" borderId="17" xfId="2" applyFont="1" applyFill="1" applyBorder="1" applyAlignment="1">
      <alignment horizontal="center" vertical="center"/>
    </xf>
    <xf numFmtId="0" fontId="31" fillId="3" borderId="15" xfId="2" applyFont="1" applyFill="1" applyBorder="1" applyAlignment="1">
      <alignment horizontal="center" vertical="center"/>
    </xf>
    <xf numFmtId="0" fontId="33" fillId="3" borderId="14" xfId="2" applyFont="1" applyFill="1" applyBorder="1" applyAlignment="1">
      <alignment horizontal="center" vertical="center"/>
    </xf>
    <xf numFmtId="0" fontId="33" fillId="3" borderId="17" xfId="2" applyFont="1" applyFill="1" applyBorder="1" applyAlignment="1">
      <alignment horizontal="center" vertical="center"/>
    </xf>
    <xf numFmtId="0" fontId="33" fillId="3" borderId="15" xfId="2" applyFont="1" applyFill="1" applyBorder="1" applyAlignment="1">
      <alignment horizontal="center" vertical="center"/>
    </xf>
    <xf numFmtId="0" fontId="31" fillId="0" borderId="14" xfId="2" applyFont="1" applyFill="1" applyBorder="1" applyAlignment="1">
      <alignment horizontal="center" vertical="center"/>
    </xf>
    <xf numFmtId="0" fontId="31" fillId="0" borderId="15" xfId="2" applyFont="1" applyFill="1" applyBorder="1" applyAlignment="1">
      <alignment horizontal="center" vertical="center"/>
    </xf>
    <xf numFmtId="0" fontId="33" fillId="0" borderId="14" xfId="2" applyFont="1" applyFill="1" applyBorder="1" applyAlignment="1">
      <alignment horizontal="center" vertical="center"/>
    </xf>
    <xf numFmtId="0" fontId="33" fillId="0" borderId="15" xfId="2" applyFont="1" applyFill="1" applyBorder="1" applyAlignment="1">
      <alignment horizontal="center" vertical="center"/>
    </xf>
    <xf numFmtId="0" fontId="31" fillId="3" borderId="5" xfId="2" applyFont="1" applyFill="1" applyBorder="1" applyAlignment="1">
      <alignment horizontal="center" vertical="center"/>
    </xf>
    <xf numFmtId="0" fontId="31" fillId="3" borderId="18" xfId="2" applyFont="1" applyFill="1" applyBorder="1" applyAlignment="1">
      <alignment horizontal="center" vertical="center"/>
    </xf>
    <xf numFmtId="0" fontId="33" fillId="3" borderId="5" xfId="2" applyFont="1" applyFill="1" applyBorder="1" applyAlignment="1">
      <alignment horizontal="center" vertical="center"/>
    </xf>
    <xf numFmtId="0" fontId="33" fillId="3" borderId="18" xfId="2" applyFont="1" applyFill="1" applyBorder="1" applyAlignment="1">
      <alignment horizontal="center" vertical="center"/>
    </xf>
    <xf numFmtId="0" fontId="32" fillId="10" borderId="17" xfId="2" applyFont="1" applyFill="1" applyBorder="1" applyAlignment="1">
      <alignment horizontal="center" vertical="center"/>
    </xf>
    <xf numFmtId="0" fontId="32" fillId="10" borderId="15" xfId="2" applyFont="1" applyFill="1" applyBorder="1" applyAlignment="1">
      <alignment horizontal="center" vertical="center"/>
    </xf>
    <xf numFmtId="0" fontId="33" fillId="3" borderId="11" xfId="2" applyFont="1" applyFill="1" applyBorder="1" applyAlignment="1">
      <alignment horizontal="center" vertical="center"/>
    </xf>
    <xf numFmtId="0" fontId="33" fillId="3" borderId="16" xfId="2" applyFont="1" applyFill="1" applyBorder="1" applyAlignment="1">
      <alignment horizontal="center" vertical="center"/>
    </xf>
    <xf numFmtId="0" fontId="33" fillId="3" borderId="19" xfId="2" applyFont="1" applyFill="1" applyBorder="1" applyAlignment="1">
      <alignment horizontal="center" vertical="center"/>
    </xf>
    <xf numFmtId="0" fontId="33" fillId="3" borderId="26" xfId="2" applyFont="1" applyFill="1" applyBorder="1" applyAlignment="1">
      <alignment horizontal="center" vertical="center"/>
    </xf>
    <xf numFmtId="0" fontId="33" fillId="3" borderId="27" xfId="2" applyFont="1" applyFill="1" applyBorder="1" applyAlignment="1">
      <alignment horizontal="center" vertical="center"/>
    </xf>
    <xf numFmtId="0" fontId="31" fillId="0" borderId="18" xfId="2" applyFont="1" applyBorder="1" applyAlignment="1">
      <alignment horizontal="center" vertical="center"/>
    </xf>
    <xf numFmtId="0" fontId="33" fillId="0" borderId="18" xfId="2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0" fontId="11" fillId="0" borderId="5" xfId="1" applyFont="1" applyBorder="1" applyAlignment="1">
      <alignment horizontal="center" vertical="center" readingOrder="1"/>
    </xf>
    <xf numFmtId="0" fontId="11" fillId="0" borderId="5" xfId="1" applyFont="1" applyBorder="1" applyAlignment="1">
      <alignment horizontal="center"/>
    </xf>
    <xf numFmtId="0" fontId="8" fillId="26" borderId="24" xfId="1" applyFont="1" applyFill="1" applyBorder="1" applyAlignment="1">
      <alignment horizontal="center" vertical="center" wrapText="1" readingOrder="1"/>
    </xf>
    <xf numFmtId="0" fontId="8" fillId="26" borderId="25" xfId="1" applyFont="1" applyFill="1" applyBorder="1" applyAlignment="1">
      <alignment horizontal="center" vertical="center" wrapText="1" readingOrder="1"/>
    </xf>
    <xf numFmtId="0" fontId="14" fillId="6" borderId="10" xfId="0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61" fillId="0" borderId="5" xfId="1" applyFont="1" applyBorder="1" applyAlignment="1">
      <alignment horizontal="center" vertical="center" wrapText="1"/>
    </xf>
    <xf numFmtId="0" fontId="60" fillId="0" borderId="0" xfId="1" applyFont="1" applyAlignment="1">
      <alignment horizontal="center"/>
    </xf>
  </cellXfs>
  <cellStyles count="29">
    <cellStyle name="oft Excel]_x000d__x000a_Comment=The open=/f lines load custom functions into the Paste Function list._x000d__x000a_Maximized=1_x000d__x000a_AutoFormat=" xfId="11"/>
    <cellStyle name="oft Excel]_x000d__x000a_Comment=The open=/f lines load custom functions into the Paste Function list._x000d__x000a_Maximized=1_x000d__x000a_AutoFormat= 2" xfId="26"/>
    <cellStyle name="oft Excel]_x000d__x000a_Comment=The open=/f lines load custom functions into the Paste Function list._x000d__x000a_Maximized=1_x000d__x000a_AutoFormat= 2 2" xfId="28"/>
    <cellStyle name="TableStyleLight1" xfId="5"/>
    <cellStyle name="一般" xfId="0" builtinId="0"/>
    <cellStyle name="一般 2" xfId="1"/>
    <cellStyle name="一般 2 2" xfId="3"/>
    <cellStyle name="一般 2 2 2" xfId="9"/>
    <cellStyle name="一般 2 3" xfId="12"/>
    <cellStyle name="一般 2 4" xfId="13"/>
    <cellStyle name="一般 2 5" xfId="14"/>
    <cellStyle name="一般 2 6" xfId="15"/>
    <cellStyle name="一般 2 7" xfId="27"/>
    <cellStyle name="一般 3" xfId="2"/>
    <cellStyle name="一般 3 2" xfId="4"/>
    <cellStyle name="一般 3 2 2" xfId="7"/>
    <cellStyle name="一般 3 2 3" xfId="16"/>
    <cellStyle name="一般 3 2 4" xfId="17"/>
    <cellStyle name="一般 3 2 5" xfId="18"/>
    <cellStyle name="一般 3 3" xfId="6"/>
    <cellStyle name="一般 3 4" xfId="10"/>
    <cellStyle name="一般 3 5" xfId="19"/>
    <cellStyle name="一般 3 6" xfId="20"/>
    <cellStyle name="一般 3 7" xfId="21"/>
    <cellStyle name="一般 3 8" xfId="22"/>
    <cellStyle name="一般 4" xfId="8"/>
    <cellStyle name="一般 4 2" xfId="24"/>
    <cellStyle name="一般 5" xfId="23"/>
    <cellStyle name="一般 6" xfId="25"/>
  </cellStyles>
  <dxfs count="286"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3399FF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CCFF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9966FF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7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9966FF"/>
        </patternFill>
      </fill>
    </dxf>
    <dxf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7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2" tint="-0.749961851863155"/>
        </patternFill>
      </fill>
    </dxf>
    <dxf>
      <font>
        <color theme="0"/>
      </font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rgb="FFCCFFFF"/>
        </patternFill>
      </fill>
    </dxf>
    <dxf>
      <font>
        <color theme="0"/>
      </font>
      <fill>
        <patternFill>
          <bgColor rgb="FF9999FF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FF"/>
      <color rgb="FF3399FF"/>
      <color rgb="FF66CCFF"/>
      <color rgb="FF9999FF"/>
      <color rgb="FFCCCCFF"/>
      <color rgb="FFFFCCFF"/>
      <color rgb="FFFF99CC"/>
      <color rgb="FFFFCCCC"/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297180</xdr:colOff>
      <xdr:row>4</xdr:row>
      <xdr:rowOff>68580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723900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1\oanas1\6210\&#22806;&#22283;&#23560;&#29677;&#23416;&#29983;\&#31532;&#20843;&#23622;&#36984;&#35506;&#20107;&#23452;\&#31532;&#20843;&#23622;(&#22823;&#22235;)&#36650;&#35347;&#25490;&#31243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實習排程日期"/>
      <sheetName val="大四學分表"/>
      <sheetName val="學生名單"/>
      <sheetName val="學生選課結果"/>
      <sheetName val="各科每月訓練名單"/>
      <sheetName val="排程表"/>
      <sheetName val="各選修科別每月訓練人數表"/>
      <sheetName val="工作表2"/>
      <sheetName val="每月訓練學生名單"/>
    </sheetNames>
    <sheetDataSet>
      <sheetData sheetId="0"/>
      <sheetData sheetId="1" refreshError="1">
        <row r="2">
          <cell r="J2" t="str">
            <v>英文全名</v>
          </cell>
        </row>
        <row r="7">
          <cell r="I7" t="str">
            <v>Anes</v>
          </cell>
        </row>
        <row r="8">
          <cell r="I8" t="str">
            <v>OPH</v>
          </cell>
        </row>
        <row r="9">
          <cell r="I9" t="str">
            <v>ENT</v>
          </cell>
        </row>
        <row r="10">
          <cell r="I10" t="str">
            <v>Neuro</v>
          </cell>
        </row>
        <row r="11">
          <cell r="I11" t="str">
            <v>Derm</v>
          </cell>
        </row>
        <row r="12">
          <cell r="I12" t="str">
            <v>Reha</v>
          </cell>
        </row>
        <row r="13">
          <cell r="I13" t="str">
            <v>Nuclear</v>
          </cell>
        </row>
        <row r="14">
          <cell r="I14" t="str">
            <v>Radiation</v>
          </cell>
        </row>
        <row r="15">
          <cell r="I15" t="str">
            <v>APatho</v>
          </cell>
        </row>
        <row r="16">
          <cell r="I16" t="str">
            <v>ICU</v>
          </cell>
        </row>
        <row r="17">
          <cell r="I17" t="str">
            <v>IMAGE</v>
          </cell>
        </row>
        <row r="18">
          <cell r="I18" t="str">
            <v>Oncology</v>
          </cell>
        </row>
        <row r="19">
          <cell r="I19" t="str">
            <v>ad_IM</v>
          </cell>
        </row>
        <row r="20">
          <cell r="I20" t="str">
            <v>ad_Sur</v>
          </cell>
        </row>
        <row r="21">
          <cell r="I21" t="str">
            <v>ad_Ortho</v>
          </cell>
        </row>
        <row r="22">
          <cell r="I22" t="str">
            <v>ad_PS</v>
          </cell>
        </row>
        <row r="23">
          <cell r="I23" t="str">
            <v>ad_FAM</v>
          </cell>
        </row>
        <row r="24">
          <cell r="I24" t="str">
            <v>ad_CV</v>
          </cell>
        </row>
        <row r="29">
          <cell r="I29" t="str">
            <v>ad_Im (Inf)</v>
          </cell>
        </row>
        <row r="30">
          <cell r="I30" t="str">
            <v>ad_Im (Meta)</v>
          </cell>
        </row>
        <row r="31">
          <cell r="I31" t="str">
            <v>ad_Im(AIR)</v>
          </cell>
        </row>
        <row r="32">
          <cell r="I32" t="str">
            <v>ad_Sur (GU)</v>
          </cell>
        </row>
        <row r="33">
          <cell r="I33" t="str">
            <v>ad_Sur (GS)</v>
          </cell>
        </row>
        <row r="34">
          <cell r="I34" t="str">
            <v>ad_Sur (NS)</v>
          </cell>
        </row>
        <row r="35">
          <cell r="I35" t="str">
            <v>ad_Sur (Peds)</v>
          </cell>
        </row>
        <row r="36">
          <cell r="I36" t="str">
            <v>ad_Sur (CRS)</v>
          </cell>
        </row>
        <row r="37">
          <cell r="I37" t="str">
            <v>ad_Sur (CVS)</v>
          </cell>
        </row>
        <row r="38">
          <cell r="I38" t="str">
            <v>ad_Sur (CS)</v>
          </cell>
        </row>
      </sheetData>
      <sheetData sheetId="2">
        <row r="1">
          <cell r="B1" t="str">
            <v>學號</v>
          </cell>
        </row>
      </sheetData>
      <sheetData sheetId="3"/>
      <sheetData sheetId="4"/>
      <sheetData sheetId="5"/>
      <sheetData sheetId="6" refreshError="1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D18"/>
  <sheetViews>
    <sheetView topLeftCell="B1" zoomScale="85" zoomScaleNormal="85" workbookViewId="0">
      <pane xSplit="3" topLeftCell="E1" activePane="topRight" state="frozen"/>
      <selection activeCell="C1" sqref="C1"/>
      <selection pane="topRight" activeCell="G17" sqref="G17"/>
    </sheetView>
  </sheetViews>
  <sheetFormatPr defaultColWidth="7.88671875" defaultRowHeight="12.75"/>
  <cols>
    <col min="1" max="1" width="0.5546875" style="136" customWidth="1"/>
    <col min="2" max="2" width="2.6640625" style="137" customWidth="1"/>
    <col min="3" max="3" width="5.21875" style="118" customWidth="1"/>
    <col min="4" max="4" width="5.33203125" style="139" customWidth="1"/>
    <col min="5" max="9" width="8.77734375" style="118" customWidth="1"/>
    <col min="10" max="10" width="8.77734375" style="139" customWidth="1"/>
    <col min="11" max="14" width="8.77734375" style="118" customWidth="1"/>
    <col min="15" max="15" width="8.77734375" style="133" customWidth="1"/>
    <col min="16" max="16" width="8.77734375" style="140" customWidth="1"/>
    <col min="17" max="25" width="8.77734375" style="118" customWidth="1"/>
    <col min="26" max="26" width="9.44140625" style="118" hidden="1" customWidth="1"/>
    <col min="27" max="27" width="9.6640625" style="118" hidden="1" customWidth="1"/>
    <col min="28" max="28" width="4.5546875" style="118" customWidth="1"/>
    <col min="29" max="41" width="7.88671875" style="118" customWidth="1"/>
    <col min="42" max="48" width="6.109375" style="118" customWidth="1"/>
    <col min="49" max="49" width="7.88671875" style="118" customWidth="1"/>
    <col min="50" max="50" width="5.5546875" style="118" customWidth="1"/>
    <col min="51" max="51" width="7.109375" style="118" customWidth="1"/>
    <col min="52" max="52" width="5.109375" style="118" customWidth="1"/>
    <col min="53" max="53" width="3.88671875" style="118" customWidth="1"/>
    <col min="54" max="54" width="3.109375" style="118" customWidth="1"/>
    <col min="55" max="55" width="6.33203125" style="118" customWidth="1"/>
    <col min="56" max="56" width="4" style="118" customWidth="1"/>
    <col min="57" max="57" width="5.44140625" style="137" customWidth="1"/>
    <col min="58" max="58" width="5.21875" style="137" customWidth="1"/>
    <col min="59" max="59" width="3.109375" style="137" bestFit="1" customWidth="1"/>
    <col min="60" max="16384" width="7.88671875" style="137"/>
  </cols>
  <sheetData>
    <row r="1" spans="1:56" s="96" customFormat="1" ht="31.9" customHeight="1">
      <c r="A1" s="95"/>
      <c r="C1" s="196"/>
      <c r="D1" s="190"/>
      <c r="E1" s="97"/>
      <c r="F1" s="97"/>
      <c r="G1" s="97"/>
      <c r="H1" s="97"/>
      <c r="I1" s="97"/>
      <c r="J1" s="100"/>
      <c r="K1" s="101"/>
      <c r="L1" s="101"/>
      <c r="M1" s="101"/>
      <c r="N1" s="101"/>
      <c r="O1" s="101"/>
      <c r="P1" s="101"/>
      <c r="Q1" s="101"/>
      <c r="R1" s="102"/>
      <c r="S1" s="101"/>
      <c r="T1" s="101"/>
      <c r="U1" s="101"/>
      <c r="V1" s="101"/>
      <c r="W1" s="101"/>
      <c r="X1" s="101"/>
      <c r="Y1" s="101"/>
      <c r="Z1" s="101"/>
      <c r="AA1" s="101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</row>
    <row r="2" spans="1:56" s="96" customFormat="1" ht="27.6" hidden="1" customHeight="1">
      <c r="A2" s="95"/>
      <c r="C2" s="191"/>
      <c r="D2" s="191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</row>
    <row r="3" spans="1:56" s="103" customFormat="1" ht="16.149999999999999" customHeight="1">
      <c r="A3" s="106"/>
      <c r="B3" s="107" t="s">
        <v>167</v>
      </c>
      <c r="C3" s="192"/>
      <c r="D3" s="192"/>
      <c r="E3" s="194" t="s">
        <v>168</v>
      </c>
      <c r="F3" s="195"/>
      <c r="G3" s="309" t="s">
        <v>16</v>
      </c>
      <c r="H3" s="310"/>
      <c r="I3" s="309" t="s">
        <v>17</v>
      </c>
      <c r="J3" s="310"/>
      <c r="K3" s="309" t="s">
        <v>18</v>
      </c>
      <c r="L3" s="310"/>
      <c r="M3" s="309" t="s">
        <v>19</v>
      </c>
      <c r="N3" s="310"/>
      <c r="O3" s="311" t="s">
        <v>20</v>
      </c>
      <c r="P3" s="312"/>
      <c r="Q3" s="109" t="s">
        <v>169</v>
      </c>
      <c r="R3" s="309" t="s">
        <v>21</v>
      </c>
      <c r="S3" s="310"/>
      <c r="T3" s="309" t="s">
        <v>22</v>
      </c>
      <c r="U3" s="310"/>
      <c r="V3" s="309" t="s">
        <v>23</v>
      </c>
      <c r="W3" s="310"/>
      <c r="X3" s="309" t="s">
        <v>24</v>
      </c>
      <c r="Y3" s="310"/>
      <c r="Z3" s="310" t="s">
        <v>170</v>
      </c>
      <c r="AA3" s="310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</row>
    <row r="4" spans="1:56" s="118" customFormat="1" ht="18">
      <c r="A4" s="112"/>
      <c r="B4" s="113"/>
      <c r="C4" s="193"/>
      <c r="D4" s="193"/>
      <c r="E4" s="115" t="s">
        <v>171</v>
      </c>
      <c r="F4" s="115" t="s">
        <v>172</v>
      </c>
      <c r="G4" s="115" t="s">
        <v>25</v>
      </c>
      <c r="H4" s="115" t="s">
        <v>26</v>
      </c>
      <c r="I4" s="115" t="s">
        <v>27</v>
      </c>
      <c r="J4" s="115" t="s">
        <v>28</v>
      </c>
      <c r="K4" s="115" t="s">
        <v>29</v>
      </c>
      <c r="L4" s="115" t="s">
        <v>30</v>
      </c>
      <c r="M4" s="115" t="s">
        <v>31</v>
      </c>
      <c r="N4" s="115" t="s">
        <v>32</v>
      </c>
      <c r="O4" s="115" t="s">
        <v>33</v>
      </c>
      <c r="P4" s="115" t="s">
        <v>34</v>
      </c>
      <c r="Q4" s="116"/>
      <c r="R4" s="115" t="s">
        <v>35</v>
      </c>
      <c r="S4" s="115" t="s">
        <v>36</v>
      </c>
      <c r="T4" s="115" t="s">
        <v>37</v>
      </c>
      <c r="U4" s="115" t="s">
        <v>38</v>
      </c>
      <c r="V4" s="115" t="s">
        <v>39</v>
      </c>
      <c r="W4" s="115" t="s">
        <v>40</v>
      </c>
      <c r="X4" s="115" t="s">
        <v>41</v>
      </c>
      <c r="Y4" s="115" t="s">
        <v>42</v>
      </c>
      <c r="Z4" s="115" t="s">
        <v>173</v>
      </c>
      <c r="AA4" s="115" t="s">
        <v>174</v>
      </c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</row>
    <row r="5" spans="1:56" s="125" customFormat="1" ht="37.15" customHeight="1">
      <c r="A5" s="106" t="s">
        <v>175</v>
      </c>
      <c r="B5" s="120" t="s">
        <v>14</v>
      </c>
      <c r="C5" s="187" t="s">
        <v>255</v>
      </c>
      <c r="D5" s="187" t="s">
        <v>246</v>
      </c>
      <c r="E5" s="121" t="s">
        <v>236</v>
      </c>
      <c r="F5" s="121" t="s">
        <v>179</v>
      </c>
      <c r="G5" s="121" t="s">
        <v>180</v>
      </c>
      <c r="H5" s="121" t="s">
        <v>181</v>
      </c>
      <c r="I5" s="121" t="s">
        <v>182</v>
      </c>
      <c r="J5" s="121" t="s">
        <v>183</v>
      </c>
      <c r="K5" s="121" t="s">
        <v>184</v>
      </c>
      <c r="L5" s="121" t="s">
        <v>185</v>
      </c>
      <c r="M5" s="122" t="s">
        <v>186</v>
      </c>
      <c r="N5" s="122" t="s">
        <v>187</v>
      </c>
      <c r="O5" s="121" t="s">
        <v>188</v>
      </c>
      <c r="P5" s="121" t="s">
        <v>244</v>
      </c>
      <c r="Q5" s="123" t="s">
        <v>189</v>
      </c>
      <c r="R5" s="121" t="s">
        <v>190</v>
      </c>
      <c r="S5" s="121" t="s">
        <v>191</v>
      </c>
      <c r="T5" s="121" t="s">
        <v>192</v>
      </c>
      <c r="U5" s="121" t="s">
        <v>193</v>
      </c>
      <c r="V5" s="121" t="s">
        <v>194</v>
      </c>
      <c r="W5" s="121" t="s">
        <v>195</v>
      </c>
      <c r="X5" s="121" t="s">
        <v>196</v>
      </c>
      <c r="Y5" s="122" t="s">
        <v>197</v>
      </c>
      <c r="Z5" s="124" t="s">
        <v>198</v>
      </c>
      <c r="AA5" s="124" t="s">
        <v>199</v>
      </c>
      <c r="AC5" s="126" t="s">
        <v>224</v>
      </c>
      <c r="AD5" s="126" t="s">
        <v>225</v>
      </c>
      <c r="AE5" s="126" t="s">
        <v>226</v>
      </c>
      <c r="AF5" s="126" t="s">
        <v>227</v>
      </c>
      <c r="AG5" s="126" t="s">
        <v>228</v>
      </c>
      <c r="AH5" s="126" t="s">
        <v>229</v>
      </c>
      <c r="AI5" s="126" t="s">
        <v>230</v>
      </c>
      <c r="AJ5" s="126" t="s">
        <v>223</v>
      </c>
      <c r="AK5" s="126" t="s">
        <v>231</v>
      </c>
      <c r="AL5" s="126" t="s">
        <v>232</v>
      </c>
      <c r="AM5" s="126" t="s">
        <v>233</v>
      </c>
      <c r="AN5" s="126" t="s">
        <v>234</v>
      </c>
      <c r="AO5" s="126" t="s">
        <v>235</v>
      </c>
    </row>
    <row r="6" spans="1:56" s="133" customFormat="1" ht="13.5">
      <c r="A6" s="127" t="e">
        <f>"_"&amp;#REF!</f>
        <v>#REF!</v>
      </c>
      <c r="B6" s="134" t="s">
        <v>200</v>
      </c>
      <c r="C6" s="93">
        <v>2</v>
      </c>
      <c r="D6" s="134">
        <v>1</v>
      </c>
      <c r="E6" s="131" t="s">
        <v>238</v>
      </c>
      <c r="F6" s="131" t="s">
        <v>238</v>
      </c>
      <c r="G6" s="131" t="s">
        <v>237</v>
      </c>
      <c r="H6" s="131" t="s">
        <v>243</v>
      </c>
      <c r="I6" s="131" t="s">
        <v>239</v>
      </c>
      <c r="J6" s="131" t="s">
        <v>240</v>
      </c>
      <c r="K6" s="131" t="s">
        <v>241</v>
      </c>
      <c r="L6" s="131" t="s">
        <v>242</v>
      </c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 t="s">
        <v>241</v>
      </c>
      <c r="AB6" s="118"/>
      <c r="AC6" s="132">
        <f t="shared" ref="AC6:AO14" si="0">COUNTIF($E6:$AA6,AC$5)</f>
        <v>0</v>
      </c>
      <c r="AD6" s="132">
        <f t="shared" si="0"/>
        <v>0</v>
      </c>
      <c r="AE6" s="132">
        <f t="shared" si="0"/>
        <v>0</v>
      </c>
      <c r="AF6" s="132">
        <f t="shared" si="0"/>
        <v>0</v>
      </c>
      <c r="AG6" s="132">
        <f t="shared" si="0"/>
        <v>0</v>
      </c>
      <c r="AH6" s="132">
        <f t="shared" si="0"/>
        <v>2</v>
      </c>
      <c r="AI6" s="132">
        <f t="shared" si="0"/>
        <v>1</v>
      </c>
      <c r="AJ6" s="132">
        <f t="shared" si="0"/>
        <v>1</v>
      </c>
      <c r="AK6" s="132">
        <f t="shared" si="0"/>
        <v>1</v>
      </c>
      <c r="AL6" s="132">
        <f t="shared" si="0"/>
        <v>1</v>
      </c>
      <c r="AM6" s="132">
        <f t="shared" si="0"/>
        <v>1</v>
      </c>
      <c r="AN6" s="132">
        <f t="shared" si="0"/>
        <v>2</v>
      </c>
      <c r="AO6" s="132">
        <f t="shared" si="0"/>
        <v>0</v>
      </c>
    </row>
    <row r="7" spans="1:56" s="133" customFormat="1" ht="13.5">
      <c r="A7" s="127" t="e">
        <f>"_"&amp;#REF!</f>
        <v>#REF!</v>
      </c>
      <c r="B7" s="128"/>
      <c r="C7" s="93">
        <v>2</v>
      </c>
      <c r="D7" s="134">
        <v>2</v>
      </c>
      <c r="E7" s="131" t="s">
        <v>237</v>
      </c>
      <c r="F7" s="131" t="s">
        <v>243</v>
      </c>
      <c r="G7" s="131" t="s">
        <v>239</v>
      </c>
      <c r="H7" s="131" t="s">
        <v>240</v>
      </c>
      <c r="I7" s="131" t="s">
        <v>241</v>
      </c>
      <c r="J7" s="131" t="s">
        <v>242</v>
      </c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18"/>
      <c r="AC7" s="132">
        <f t="shared" si="0"/>
        <v>0</v>
      </c>
      <c r="AD7" s="132">
        <f t="shared" si="0"/>
        <v>0</v>
      </c>
      <c r="AE7" s="132">
        <f t="shared" si="0"/>
        <v>0</v>
      </c>
      <c r="AF7" s="132">
        <f t="shared" si="0"/>
        <v>0</v>
      </c>
      <c r="AG7" s="132">
        <f t="shared" si="0"/>
        <v>0</v>
      </c>
      <c r="AH7" s="132">
        <f t="shared" si="0"/>
        <v>0</v>
      </c>
      <c r="AI7" s="132">
        <f t="shared" si="0"/>
        <v>1</v>
      </c>
      <c r="AJ7" s="132">
        <f t="shared" si="0"/>
        <v>1</v>
      </c>
      <c r="AK7" s="132">
        <f t="shared" si="0"/>
        <v>1</v>
      </c>
      <c r="AL7" s="132">
        <f t="shared" si="0"/>
        <v>1</v>
      </c>
      <c r="AM7" s="132">
        <f t="shared" si="0"/>
        <v>1</v>
      </c>
      <c r="AN7" s="132">
        <f t="shared" si="0"/>
        <v>1</v>
      </c>
      <c r="AO7" s="132">
        <f t="shared" si="0"/>
        <v>0</v>
      </c>
    </row>
    <row r="8" spans="1:56" s="133" customFormat="1" ht="13.15" customHeight="1">
      <c r="A8" s="127" t="e">
        <f>"_"&amp;#REF!</f>
        <v>#REF!</v>
      </c>
      <c r="B8" s="134"/>
      <c r="C8" s="93">
        <v>2</v>
      </c>
      <c r="D8" s="134">
        <v>3</v>
      </c>
      <c r="E8" s="131" t="s">
        <v>239</v>
      </c>
      <c r="F8" s="131" t="s">
        <v>240</v>
      </c>
      <c r="G8" s="131" t="s">
        <v>241</v>
      </c>
      <c r="H8" s="131" t="s">
        <v>242</v>
      </c>
      <c r="I8" s="131" t="s">
        <v>238</v>
      </c>
      <c r="J8" s="131" t="s">
        <v>238</v>
      </c>
      <c r="K8" s="131" t="s">
        <v>237</v>
      </c>
      <c r="L8" s="131" t="s">
        <v>243</v>
      </c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18"/>
      <c r="AC8" s="132">
        <f t="shared" si="0"/>
        <v>0</v>
      </c>
      <c r="AD8" s="132">
        <f t="shared" si="0"/>
        <v>0</v>
      </c>
      <c r="AE8" s="132">
        <f t="shared" si="0"/>
        <v>0</v>
      </c>
      <c r="AF8" s="132">
        <f t="shared" si="0"/>
        <v>0</v>
      </c>
      <c r="AG8" s="132">
        <f t="shared" si="0"/>
        <v>0</v>
      </c>
      <c r="AH8" s="132">
        <f t="shared" si="0"/>
        <v>2</v>
      </c>
      <c r="AI8" s="132">
        <f t="shared" si="0"/>
        <v>1</v>
      </c>
      <c r="AJ8" s="132">
        <f t="shared" si="0"/>
        <v>1</v>
      </c>
      <c r="AK8" s="132">
        <f t="shared" si="0"/>
        <v>1</v>
      </c>
      <c r="AL8" s="132">
        <f t="shared" si="0"/>
        <v>1</v>
      </c>
      <c r="AM8" s="132">
        <f t="shared" si="0"/>
        <v>1</v>
      </c>
      <c r="AN8" s="132">
        <f t="shared" si="0"/>
        <v>1</v>
      </c>
      <c r="AO8" s="132">
        <f t="shared" si="0"/>
        <v>0</v>
      </c>
    </row>
    <row r="9" spans="1:56" s="133" customFormat="1" ht="14.25" thickBot="1">
      <c r="A9" s="127" t="e">
        <f>"_"&amp;#REF!</f>
        <v>#REF!</v>
      </c>
      <c r="B9" s="134" t="s">
        <v>200</v>
      </c>
      <c r="C9" s="93">
        <v>2</v>
      </c>
      <c r="D9" s="134">
        <v>4</v>
      </c>
      <c r="E9" s="131" t="s">
        <v>241</v>
      </c>
      <c r="F9" s="131" t="s">
        <v>242</v>
      </c>
      <c r="G9" s="131" t="s">
        <v>238</v>
      </c>
      <c r="H9" s="131" t="s">
        <v>238</v>
      </c>
      <c r="I9" s="131" t="s">
        <v>237</v>
      </c>
      <c r="J9" s="131" t="s">
        <v>243</v>
      </c>
      <c r="K9" s="131" t="s">
        <v>239</v>
      </c>
      <c r="L9" s="131" t="s">
        <v>240</v>
      </c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18"/>
      <c r="AC9" s="135">
        <f t="shared" si="0"/>
        <v>0</v>
      </c>
      <c r="AD9" s="135">
        <f t="shared" si="0"/>
        <v>0</v>
      </c>
      <c r="AE9" s="135">
        <f t="shared" si="0"/>
        <v>0</v>
      </c>
      <c r="AF9" s="135">
        <f t="shared" si="0"/>
        <v>0</v>
      </c>
      <c r="AG9" s="135">
        <f t="shared" si="0"/>
        <v>0</v>
      </c>
      <c r="AH9" s="135">
        <f t="shared" si="0"/>
        <v>2</v>
      </c>
      <c r="AI9" s="135">
        <f t="shared" si="0"/>
        <v>1</v>
      </c>
      <c r="AJ9" s="135">
        <f t="shared" si="0"/>
        <v>1</v>
      </c>
      <c r="AK9" s="135">
        <f t="shared" si="0"/>
        <v>1</v>
      </c>
      <c r="AL9" s="135">
        <f t="shared" si="0"/>
        <v>1</v>
      </c>
      <c r="AM9" s="135">
        <f t="shared" si="0"/>
        <v>1</v>
      </c>
      <c r="AN9" s="135">
        <f t="shared" si="0"/>
        <v>1</v>
      </c>
      <c r="AO9" s="135">
        <f t="shared" si="0"/>
        <v>0</v>
      </c>
    </row>
    <row r="10" spans="1:56" s="133" customFormat="1" ht="14.45" customHeight="1">
      <c r="A10" s="127" t="e">
        <f>"_"&amp;#REF!</f>
        <v>#REF!</v>
      </c>
      <c r="B10" s="134"/>
      <c r="C10" s="93">
        <v>2</v>
      </c>
      <c r="D10" s="134">
        <v>5</v>
      </c>
      <c r="E10" s="131" t="s">
        <v>245</v>
      </c>
      <c r="F10" s="131" t="s">
        <v>245</v>
      </c>
      <c r="G10" s="131" t="s">
        <v>247</v>
      </c>
      <c r="H10" s="131" t="s">
        <v>247</v>
      </c>
      <c r="I10" s="131" t="s">
        <v>249</v>
      </c>
      <c r="J10" s="131" t="s">
        <v>249</v>
      </c>
      <c r="K10" s="131" t="s">
        <v>248</v>
      </c>
      <c r="L10" s="131" t="s">
        <v>248</v>
      </c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18"/>
      <c r="AC10" s="132">
        <f t="shared" si="0"/>
        <v>2</v>
      </c>
      <c r="AD10" s="132">
        <f t="shared" si="0"/>
        <v>2</v>
      </c>
      <c r="AE10" s="132">
        <f t="shared" si="0"/>
        <v>2</v>
      </c>
      <c r="AF10" s="132">
        <f t="shared" si="0"/>
        <v>2</v>
      </c>
      <c r="AG10" s="132">
        <f t="shared" si="0"/>
        <v>0</v>
      </c>
      <c r="AH10" s="132">
        <f t="shared" si="0"/>
        <v>0</v>
      </c>
      <c r="AI10" s="132">
        <f t="shared" si="0"/>
        <v>0</v>
      </c>
      <c r="AJ10" s="132">
        <f t="shared" si="0"/>
        <v>0</v>
      </c>
      <c r="AK10" s="132">
        <f t="shared" si="0"/>
        <v>0</v>
      </c>
      <c r="AL10" s="132">
        <f t="shared" si="0"/>
        <v>0</v>
      </c>
      <c r="AM10" s="132">
        <f t="shared" si="0"/>
        <v>0</v>
      </c>
      <c r="AN10" s="132">
        <f t="shared" si="0"/>
        <v>0</v>
      </c>
      <c r="AO10" s="132">
        <f t="shared" si="0"/>
        <v>0</v>
      </c>
    </row>
    <row r="11" spans="1:56" s="133" customFormat="1" ht="13.5">
      <c r="A11" s="127" t="e">
        <f>"_"&amp;#REF!</f>
        <v>#REF!</v>
      </c>
      <c r="B11" s="128"/>
      <c r="C11" s="93">
        <v>3</v>
      </c>
      <c r="D11" s="134">
        <v>6</v>
      </c>
      <c r="E11" s="131" t="s">
        <v>247</v>
      </c>
      <c r="F11" s="131" t="s">
        <v>247</v>
      </c>
      <c r="G11" s="131" t="s">
        <v>249</v>
      </c>
      <c r="H11" s="131" t="s">
        <v>249</v>
      </c>
      <c r="I11" s="131" t="s">
        <v>248</v>
      </c>
      <c r="J11" s="131" t="s">
        <v>248</v>
      </c>
      <c r="K11" s="131" t="s">
        <v>250</v>
      </c>
      <c r="L11" s="131" t="s">
        <v>250</v>
      </c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18"/>
      <c r="AC11" s="132">
        <f t="shared" si="0"/>
        <v>0</v>
      </c>
      <c r="AD11" s="132">
        <f t="shared" si="0"/>
        <v>2</v>
      </c>
      <c r="AE11" s="132">
        <f t="shared" si="0"/>
        <v>2</v>
      </c>
      <c r="AF11" s="132">
        <f t="shared" si="0"/>
        <v>2</v>
      </c>
      <c r="AG11" s="132">
        <f t="shared" si="0"/>
        <v>2</v>
      </c>
      <c r="AH11" s="132">
        <f t="shared" si="0"/>
        <v>0</v>
      </c>
      <c r="AI11" s="132">
        <f t="shared" si="0"/>
        <v>0</v>
      </c>
      <c r="AJ11" s="132">
        <f t="shared" si="0"/>
        <v>0</v>
      </c>
      <c r="AK11" s="132">
        <f t="shared" si="0"/>
        <v>0</v>
      </c>
      <c r="AL11" s="132">
        <f t="shared" si="0"/>
        <v>0</v>
      </c>
      <c r="AM11" s="132">
        <f t="shared" si="0"/>
        <v>0</v>
      </c>
      <c r="AN11" s="132">
        <f t="shared" si="0"/>
        <v>0</v>
      </c>
      <c r="AO11" s="132">
        <f t="shared" si="0"/>
        <v>0</v>
      </c>
    </row>
    <row r="12" spans="1:56" s="133" customFormat="1" ht="14.25" thickBot="1">
      <c r="A12" s="127" t="e">
        <f>"_"&amp;#REF!</f>
        <v>#REF!</v>
      </c>
      <c r="B12" s="134" t="s">
        <v>200</v>
      </c>
      <c r="C12" s="93">
        <v>3</v>
      </c>
      <c r="D12" s="134">
        <v>7</v>
      </c>
      <c r="E12" s="131" t="s">
        <v>249</v>
      </c>
      <c r="F12" s="131" t="s">
        <v>249</v>
      </c>
      <c r="G12" s="131" t="s">
        <v>248</v>
      </c>
      <c r="H12" s="131" t="s">
        <v>248</v>
      </c>
      <c r="I12" s="131" t="s">
        <v>250</v>
      </c>
      <c r="J12" s="131" t="s">
        <v>250</v>
      </c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18"/>
      <c r="AC12" s="135">
        <f t="shared" si="0"/>
        <v>0</v>
      </c>
      <c r="AD12" s="135">
        <f t="shared" si="0"/>
        <v>0</v>
      </c>
      <c r="AE12" s="135">
        <f t="shared" si="0"/>
        <v>2</v>
      </c>
      <c r="AF12" s="135">
        <f t="shared" si="0"/>
        <v>2</v>
      </c>
      <c r="AG12" s="135">
        <f t="shared" si="0"/>
        <v>2</v>
      </c>
      <c r="AH12" s="135">
        <f t="shared" si="0"/>
        <v>0</v>
      </c>
      <c r="AI12" s="135">
        <f t="shared" si="0"/>
        <v>0</v>
      </c>
      <c r="AJ12" s="135">
        <f t="shared" si="0"/>
        <v>0</v>
      </c>
      <c r="AK12" s="135">
        <f t="shared" si="0"/>
        <v>0</v>
      </c>
      <c r="AL12" s="135">
        <f t="shared" si="0"/>
        <v>0</v>
      </c>
      <c r="AM12" s="135">
        <f t="shared" si="0"/>
        <v>0</v>
      </c>
      <c r="AN12" s="135">
        <f t="shared" si="0"/>
        <v>0</v>
      </c>
      <c r="AO12" s="135">
        <f t="shared" si="0"/>
        <v>0</v>
      </c>
    </row>
    <row r="13" spans="1:56" s="133" customFormat="1" ht="13.5">
      <c r="A13" s="127" t="e">
        <f>"_"&amp;#REF!</f>
        <v>#REF!</v>
      </c>
      <c r="B13" s="134"/>
      <c r="C13" s="93">
        <v>3</v>
      </c>
      <c r="D13" s="134">
        <v>8</v>
      </c>
      <c r="E13" s="131" t="s">
        <v>248</v>
      </c>
      <c r="F13" s="131" t="s">
        <v>248</v>
      </c>
      <c r="G13" s="131" t="s">
        <v>250</v>
      </c>
      <c r="H13" s="131" t="s">
        <v>250</v>
      </c>
      <c r="I13" s="131" t="s">
        <v>251</v>
      </c>
      <c r="J13" s="131" t="s">
        <v>251</v>
      </c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18"/>
      <c r="AC13" s="132">
        <f t="shared" si="0"/>
        <v>0</v>
      </c>
      <c r="AD13" s="132">
        <f t="shared" si="0"/>
        <v>0</v>
      </c>
      <c r="AE13" s="132">
        <f t="shared" si="0"/>
        <v>0</v>
      </c>
      <c r="AF13" s="132">
        <f t="shared" si="0"/>
        <v>2</v>
      </c>
      <c r="AG13" s="132">
        <f t="shared" si="0"/>
        <v>2</v>
      </c>
      <c r="AH13" s="132">
        <f t="shared" si="0"/>
        <v>0</v>
      </c>
      <c r="AI13" s="132">
        <f t="shared" si="0"/>
        <v>0</v>
      </c>
      <c r="AJ13" s="132">
        <f t="shared" si="0"/>
        <v>0</v>
      </c>
      <c r="AK13" s="132">
        <f t="shared" si="0"/>
        <v>0</v>
      </c>
      <c r="AL13" s="132">
        <f t="shared" si="0"/>
        <v>0</v>
      </c>
      <c r="AM13" s="132">
        <f t="shared" si="0"/>
        <v>0</v>
      </c>
      <c r="AN13" s="132">
        <f t="shared" si="0"/>
        <v>0</v>
      </c>
      <c r="AO13" s="132">
        <f t="shared" si="0"/>
        <v>2</v>
      </c>
    </row>
    <row r="14" spans="1:56" s="133" customFormat="1" ht="13.5">
      <c r="A14" s="127" t="e">
        <f>"_"&amp;#REF!</f>
        <v>#REF!</v>
      </c>
      <c r="B14" s="134"/>
      <c r="C14" s="93">
        <v>3</v>
      </c>
      <c r="D14" s="134">
        <v>9</v>
      </c>
      <c r="E14" s="131" t="s">
        <v>250</v>
      </c>
      <c r="F14" s="131" t="s">
        <v>250</v>
      </c>
      <c r="G14" s="131" t="s">
        <v>251</v>
      </c>
      <c r="H14" s="131" t="s">
        <v>251</v>
      </c>
      <c r="I14" s="131" t="s">
        <v>247</v>
      </c>
      <c r="J14" s="131" t="s">
        <v>247</v>
      </c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18"/>
      <c r="AC14" s="132">
        <f t="shared" si="0"/>
        <v>0</v>
      </c>
      <c r="AD14" s="132">
        <f t="shared" si="0"/>
        <v>2</v>
      </c>
      <c r="AE14" s="132">
        <f t="shared" si="0"/>
        <v>0</v>
      </c>
      <c r="AF14" s="132">
        <f t="shared" si="0"/>
        <v>0</v>
      </c>
      <c r="AG14" s="132">
        <f t="shared" si="0"/>
        <v>2</v>
      </c>
      <c r="AH14" s="132">
        <f t="shared" si="0"/>
        <v>0</v>
      </c>
      <c r="AI14" s="132">
        <f t="shared" si="0"/>
        <v>0</v>
      </c>
      <c r="AJ14" s="132">
        <f t="shared" si="0"/>
        <v>0</v>
      </c>
      <c r="AK14" s="132">
        <f t="shared" si="0"/>
        <v>0</v>
      </c>
      <c r="AL14" s="132">
        <f t="shared" si="0"/>
        <v>0</v>
      </c>
      <c r="AM14" s="132">
        <f t="shared" si="0"/>
        <v>0</v>
      </c>
      <c r="AN14" s="132">
        <f t="shared" si="0"/>
        <v>0</v>
      </c>
      <c r="AO14" s="132">
        <f t="shared" si="0"/>
        <v>2</v>
      </c>
    </row>
    <row r="15" spans="1:56">
      <c r="C15" s="118">
        <f>SUM(C6:C14)</f>
        <v>22</v>
      </c>
      <c r="D15" s="139">
        <v>22</v>
      </c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</row>
    <row r="16" spans="1:56"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</row>
    <row r="17" spans="42:56"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</row>
    <row r="18" spans="42:56"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</row>
  </sheetData>
  <autoFilter ref="A5:BD5">
    <sortState ref="A6:BJ27">
      <sortCondition ref="D5"/>
    </sortState>
  </autoFilter>
  <mergeCells count="10">
    <mergeCell ref="T3:U3"/>
    <mergeCell ref="V3:W3"/>
    <mergeCell ref="X3:Y3"/>
    <mergeCell ref="Z3:AA3"/>
    <mergeCell ref="G3:H3"/>
    <mergeCell ref="I3:J3"/>
    <mergeCell ref="K3:L3"/>
    <mergeCell ref="M3:N3"/>
    <mergeCell ref="O3:P3"/>
    <mergeCell ref="R3:S3"/>
  </mergeCells>
  <phoneticPr fontId="9" type="noConversion"/>
  <conditionalFormatting sqref="E6:Y14">
    <cfRule type="containsText" dxfId="285" priority="1" operator="containsText" text="FAM">
      <formula>NOT(ISERROR(SEARCH("FAM",E6)))</formula>
    </cfRule>
    <cfRule type="containsText" dxfId="284" priority="2" operator="containsText" text="IM">
      <formula>NOT(ISERROR(SEARCH("IM",E6)))</formula>
    </cfRule>
    <cfRule type="containsText" dxfId="283" priority="3" operator="containsText" text="SUR">
      <formula>NOT(ISERROR(SEARCH("SUR",E6)))</formula>
    </cfRule>
  </conditionalFormatting>
  <dataValidations count="2">
    <dataValidation type="list" allowBlank="1" showInputMessage="1" showErrorMessage="1" sqref="E1:N1 P1:Q1 S1:AA1 P15:AA1048576 E15:N1048576">
      <formula1>科別</formula1>
    </dataValidation>
    <dataValidation type="list" allowBlank="1" showInputMessage="1" showErrorMessage="1" sqref="P4 E5:Y5 Q3:AA4 E3:O4">
      <formula1>大三學分</formula1>
    </dataValidation>
  </dataValidations>
  <pageMargins left="0.2" right="0.19685039370078741" top="0.19685039370078741" bottom="0.23622047244094491" header="0.19685039370078741" footer="0.19685039370078741"/>
  <pageSetup paperSize="9" scale="55" fitToHeight="0" orientation="landscape" r:id="rId1"/>
  <colBreaks count="2" manualBreakCount="2">
    <brk id="17" max="23" man="1"/>
    <brk id="58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[1]大四學分表!#REF!</xm:f>
          </x14:formula1>
          <xm:sqref>R1</xm:sqref>
        </x14:dataValidation>
        <x14:dataValidation type="list" allowBlank="1" showInputMessage="1" showErrorMessage="1">
          <x14:formula1>
            <xm:f>大三學分表!#REF!</xm:f>
          </x14:formula1>
          <xm:sqref>E6:AA14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8"/>
  <sheetViews>
    <sheetView zoomScaleNormal="100" workbookViewId="0">
      <pane xSplit="4" ySplit="3" topLeftCell="E4" activePane="bottomRight" state="frozen"/>
      <selection pane="topRight" activeCell="B1" sqref="B1"/>
      <selection pane="bottomLeft" activeCell="A4" sqref="A4"/>
      <selection pane="bottomRight" activeCell="O21" sqref="O21"/>
    </sheetView>
  </sheetViews>
  <sheetFormatPr defaultColWidth="8.6640625" defaultRowHeight="13.5"/>
  <cols>
    <col min="1" max="1" width="5.44140625" style="37" bestFit="1" customWidth="1"/>
    <col min="2" max="2" width="4.77734375" style="29" bestFit="1" customWidth="1"/>
    <col min="3" max="3" width="6.109375" style="30" customWidth="1"/>
    <col min="4" max="4" width="5.6640625" style="31" customWidth="1"/>
    <col min="5" max="5" width="3.44140625" style="31" customWidth="1"/>
    <col min="6" max="8" width="8.21875" style="32" bestFit="1" customWidth="1"/>
    <col min="9" max="12" width="8.5546875" style="32" bestFit="1" customWidth="1"/>
    <col min="13" max="13" width="14.77734375" style="20" bestFit="1" customWidth="1"/>
    <col min="14" max="14" width="8.6640625" style="20"/>
    <col min="15" max="15" width="8.88671875" style="20" bestFit="1" customWidth="1"/>
    <col min="16" max="16" width="5.109375" style="20" bestFit="1" customWidth="1"/>
    <col min="17" max="18" width="8.6640625" style="20"/>
    <col min="19" max="19" width="15.44140625" style="20" bestFit="1" customWidth="1"/>
    <col min="20" max="20" width="5.109375" style="20" bestFit="1" customWidth="1"/>
    <col min="21" max="21" width="7.33203125" style="20" bestFit="1" customWidth="1"/>
    <col min="22" max="16384" width="8.6640625" style="20"/>
  </cols>
  <sheetData>
    <row r="1" spans="1:24" s="12" customFormat="1" ht="16.5">
      <c r="A1" s="36"/>
      <c r="B1" s="7"/>
      <c r="C1" s="8"/>
      <c r="D1" s="315" t="s">
        <v>394</v>
      </c>
      <c r="E1" s="315"/>
      <c r="F1" s="315"/>
      <c r="G1" s="315"/>
      <c r="H1" s="315"/>
      <c r="I1" s="315"/>
      <c r="J1" s="315"/>
      <c r="K1" s="315"/>
      <c r="L1" s="315"/>
      <c r="M1" s="315"/>
      <c r="N1" s="9" t="s">
        <v>44</v>
      </c>
      <c r="O1" s="10">
        <v>45509</v>
      </c>
      <c r="P1" s="11"/>
    </row>
    <row r="3" spans="1:24" s="16" customFormat="1">
      <c r="A3" s="37" t="s">
        <v>156</v>
      </c>
      <c r="B3" s="233" t="s">
        <v>395</v>
      </c>
      <c r="C3" s="234" t="s">
        <v>396</v>
      </c>
      <c r="D3" s="13" t="s">
        <v>397</v>
      </c>
      <c r="E3" s="13" t="s">
        <v>398</v>
      </c>
      <c r="F3" s="14" t="s">
        <v>45</v>
      </c>
      <c r="G3" s="14" t="s">
        <v>46</v>
      </c>
      <c r="H3" s="14" t="s">
        <v>47</v>
      </c>
      <c r="I3" s="14" t="s">
        <v>48</v>
      </c>
      <c r="J3" s="14" t="s">
        <v>49</v>
      </c>
      <c r="K3" s="33" t="s">
        <v>50</v>
      </c>
      <c r="L3" s="33" t="s">
        <v>51</v>
      </c>
      <c r="M3" s="15" t="s">
        <v>399</v>
      </c>
      <c r="P3" s="233" t="s">
        <v>435</v>
      </c>
      <c r="Q3" s="233" t="s">
        <v>436</v>
      </c>
      <c r="R3" s="233" t="s">
        <v>437</v>
      </c>
      <c r="S3" s="233"/>
      <c r="T3" s="234" t="s">
        <v>438</v>
      </c>
      <c r="U3" s="16" t="s">
        <v>436</v>
      </c>
      <c r="V3" s="16" t="s">
        <v>437</v>
      </c>
    </row>
    <row r="4" spans="1:24" ht="27">
      <c r="A4" s="39">
        <v>113</v>
      </c>
      <c r="B4" s="313" t="s">
        <v>171</v>
      </c>
      <c r="C4" s="316" t="s">
        <v>400</v>
      </c>
      <c r="D4" s="17" t="s">
        <v>401</v>
      </c>
      <c r="E4" s="17">
        <v>8</v>
      </c>
      <c r="F4" s="18">
        <f t="shared" ref="F4:L19" si="0">$O$1-WEEKDAY($O$1,2)+COLUMN(A:A)+(ROW(1:1)-1)*7</f>
        <v>45509</v>
      </c>
      <c r="G4" s="18">
        <f t="shared" si="0"/>
        <v>45510</v>
      </c>
      <c r="H4" s="18">
        <f t="shared" si="0"/>
        <v>45511</v>
      </c>
      <c r="I4" s="18">
        <f t="shared" si="0"/>
        <v>45512</v>
      </c>
      <c r="J4" s="18">
        <f t="shared" si="0"/>
        <v>45513</v>
      </c>
      <c r="K4" s="34">
        <f t="shared" si="0"/>
        <v>45514</v>
      </c>
      <c r="L4" s="34">
        <f t="shared" si="0"/>
        <v>45515</v>
      </c>
      <c r="M4" s="19" t="s">
        <v>402</v>
      </c>
      <c r="P4" s="20" t="s">
        <v>440</v>
      </c>
      <c r="Q4" s="260">
        <v>45509</v>
      </c>
      <c r="R4" s="261">
        <f>Q4+11</f>
        <v>45520</v>
      </c>
      <c r="S4" s="261" t="s">
        <v>441</v>
      </c>
      <c r="T4" s="20" t="s">
        <v>439</v>
      </c>
      <c r="U4" s="260">
        <v>45523</v>
      </c>
      <c r="V4" s="261">
        <f>U4+11</f>
        <v>45534</v>
      </c>
      <c r="W4" s="20" t="s">
        <v>442</v>
      </c>
    </row>
    <row r="5" spans="1:24">
      <c r="A5" s="39"/>
      <c r="B5" s="313"/>
      <c r="C5" s="317"/>
      <c r="D5" s="17" t="s">
        <v>52</v>
      </c>
      <c r="E5" s="17"/>
      <c r="F5" s="18">
        <f t="shared" si="0"/>
        <v>45516</v>
      </c>
      <c r="G5" s="18">
        <f t="shared" si="0"/>
        <v>45517</v>
      </c>
      <c r="H5" s="18">
        <f t="shared" si="0"/>
        <v>45518</v>
      </c>
      <c r="I5" s="18">
        <f t="shared" si="0"/>
        <v>45519</v>
      </c>
      <c r="J5" s="18">
        <f t="shared" si="0"/>
        <v>45520</v>
      </c>
      <c r="K5" s="34">
        <f t="shared" si="0"/>
        <v>45521</v>
      </c>
      <c r="L5" s="34">
        <f t="shared" si="0"/>
        <v>45522</v>
      </c>
      <c r="M5" s="21"/>
      <c r="P5" s="20" t="s">
        <v>444</v>
      </c>
      <c r="Q5" s="260">
        <f>Q4+14</f>
        <v>45523</v>
      </c>
      <c r="R5" s="261">
        <f t="shared" ref="R5:R24" si="1">Q5+11</f>
        <v>45534</v>
      </c>
      <c r="S5" s="261" t="s">
        <v>445</v>
      </c>
      <c r="T5" s="20" t="s">
        <v>443</v>
      </c>
      <c r="U5" s="260">
        <f>U4+14</f>
        <v>45537</v>
      </c>
      <c r="V5" s="261">
        <f t="shared" ref="V5:V24" si="2">U5+11</f>
        <v>45548</v>
      </c>
      <c r="W5" s="20" t="s">
        <v>446</v>
      </c>
    </row>
    <row r="6" spans="1:24">
      <c r="A6" s="39"/>
      <c r="B6" s="313" t="s">
        <v>172</v>
      </c>
      <c r="C6" s="314" t="s">
        <v>403</v>
      </c>
      <c r="D6" s="22" t="s">
        <v>53</v>
      </c>
      <c r="E6" s="22"/>
      <c r="F6" s="23">
        <f t="shared" si="0"/>
        <v>45523</v>
      </c>
      <c r="G6" s="23">
        <f t="shared" si="0"/>
        <v>45524</v>
      </c>
      <c r="H6" s="23">
        <f t="shared" si="0"/>
        <v>45525</v>
      </c>
      <c r="I6" s="23">
        <f t="shared" si="0"/>
        <v>45526</v>
      </c>
      <c r="J6" s="23">
        <f t="shared" si="0"/>
        <v>45527</v>
      </c>
      <c r="K6" s="35">
        <f t="shared" si="0"/>
        <v>45528</v>
      </c>
      <c r="L6" s="35">
        <f t="shared" si="0"/>
        <v>45529</v>
      </c>
      <c r="M6" s="24" t="s">
        <v>404</v>
      </c>
      <c r="P6" s="20" t="s">
        <v>55</v>
      </c>
      <c r="Q6" s="260">
        <f t="shared" ref="Q6:Q16" si="3">Q5+14</f>
        <v>45537</v>
      </c>
      <c r="R6" s="261">
        <f t="shared" si="1"/>
        <v>45548</v>
      </c>
      <c r="S6" s="261" t="s">
        <v>447</v>
      </c>
      <c r="T6" s="20" t="s">
        <v>55</v>
      </c>
      <c r="U6" s="260">
        <f t="shared" ref="U6:U24" si="4">U5+14</f>
        <v>45551</v>
      </c>
      <c r="V6" s="261">
        <f t="shared" si="2"/>
        <v>45562</v>
      </c>
      <c r="W6" s="20" t="s">
        <v>448</v>
      </c>
    </row>
    <row r="7" spans="1:24">
      <c r="A7" s="39"/>
      <c r="B7" s="313"/>
      <c r="C7" s="314"/>
      <c r="D7" s="22" t="s">
        <v>54</v>
      </c>
      <c r="E7" s="22"/>
      <c r="F7" s="23">
        <f t="shared" si="0"/>
        <v>45530</v>
      </c>
      <c r="G7" s="23">
        <f t="shared" si="0"/>
        <v>45531</v>
      </c>
      <c r="H7" s="23">
        <f t="shared" si="0"/>
        <v>45532</v>
      </c>
      <c r="I7" s="23">
        <f t="shared" si="0"/>
        <v>45533</v>
      </c>
      <c r="J7" s="23">
        <f t="shared" si="0"/>
        <v>45534</v>
      </c>
      <c r="K7" s="35">
        <f t="shared" si="0"/>
        <v>45535</v>
      </c>
      <c r="L7" s="35">
        <f t="shared" si="0"/>
        <v>45536</v>
      </c>
      <c r="M7" s="21"/>
      <c r="P7" s="20" t="s">
        <v>58</v>
      </c>
      <c r="Q7" s="260">
        <f t="shared" si="3"/>
        <v>45551</v>
      </c>
      <c r="R7" s="261">
        <f t="shared" si="1"/>
        <v>45562</v>
      </c>
      <c r="S7" s="261" t="s">
        <v>449</v>
      </c>
      <c r="T7" s="20" t="s">
        <v>58</v>
      </c>
      <c r="U7" s="260">
        <f t="shared" si="4"/>
        <v>45565</v>
      </c>
      <c r="V7" s="261">
        <f t="shared" si="2"/>
        <v>45576</v>
      </c>
      <c r="W7" s="20" t="s">
        <v>450</v>
      </c>
    </row>
    <row r="8" spans="1:24">
      <c r="A8" s="39"/>
      <c r="B8" s="313" t="s">
        <v>55</v>
      </c>
      <c r="C8" s="314" t="s">
        <v>172</v>
      </c>
      <c r="D8" s="22" t="s">
        <v>56</v>
      </c>
      <c r="E8" s="22">
        <v>9</v>
      </c>
      <c r="F8" s="23">
        <f t="shared" si="0"/>
        <v>45537</v>
      </c>
      <c r="G8" s="23">
        <f t="shared" si="0"/>
        <v>45538</v>
      </c>
      <c r="H8" s="23">
        <f t="shared" si="0"/>
        <v>45539</v>
      </c>
      <c r="I8" s="23">
        <f t="shared" si="0"/>
        <v>45540</v>
      </c>
      <c r="J8" s="23">
        <f t="shared" si="0"/>
        <v>45541</v>
      </c>
      <c r="K8" s="35">
        <f t="shared" si="0"/>
        <v>45542</v>
      </c>
      <c r="L8" s="35">
        <f t="shared" si="0"/>
        <v>45543</v>
      </c>
      <c r="M8" s="21"/>
      <c r="P8" s="20" t="s">
        <v>61</v>
      </c>
      <c r="Q8" s="260">
        <f t="shared" si="3"/>
        <v>45565</v>
      </c>
      <c r="R8" s="261">
        <f t="shared" si="1"/>
        <v>45576</v>
      </c>
      <c r="S8" s="261" t="s">
        <v>451</v>
      </c>
      <c r="T8" s="20" t="s">
        <v>61</v>
      </c>
      <c r="U8" s="260">
        <f t="shared" si="4"/>
        <v>45579</v>
      </c>
      <c r="V8" s="261">
        <f t="shared" si="2"/>
        <v>45590</v>
      </c>
      <c r="W8" s="20" t="s">
        <v>452</v>
      </c>
    </row>
    <row r="9" spans="1:24">
      <c r="A9" s="39"/>
      <c r="B9" s="313"/>
      <c r="C9" s="314"/>
      <c r="D9" s="22" t="s">
        <v>57</v>
      </c>
      <c r="E9" s="22"/>
      <c r="F9" s="23">
        <f t="shared" si="0"/>
        <v>45544</v>
      </c>
      <c r="G9" s="23">
        <f t="shared" si="0"/>
        <v>45545</v>
      </c>
      <c r="H9" s="23">
        <f t="shared" si="0"/>
        <v>45546</v>
      </c>
      <c r="I9" s="23">
        <f t="shared" si="0"/>
        <v>45547</v>
      </c>
      <c r="J9" s="23">
        <f t="shared" si="0"/>
        <v>45548</v>
      </c>
      <c r="K9" s="35">
        <f t="shared" si="0"/>
        <v>45549</v>
      </c>
      <c r="L9" s="35">
        <f t="shared" si="0"/>
        <v>45550</v>
      </c>
      <c r="M9" s="21"/>
      <c r="P9" s="20" t="s">
        <v>64</v>
      </c>
      <c r="Q9" s="260">
        <f t="shared" si="3"/>
        <v>45579</v>
      </c>
      <c r="R9" s="261">
        <f t="shared" si="1"/>
        <v>45590</v>
      </c>
      <c r="S9" s="261" t="s">
        <v>453</v>
      </c>
      <c r="T9" s="20" t="s">
        <v>64</v>
      </c>
      <c r="U9" s="260">
        <f t="shared" si="4"/>
        <v>45593</v>
      </c>
      <c r="V9" s="261">
        <f t="shared" si="2"/>
        <v>45604</v>
      </c>
      <c r="W9" s="20" t="s">
        <v>454</v>
      </c>
    </row>
    <row r="10" spans="1:24">
      <c r="A10" s="39"/>
      <c r="B10" s="313" t="s">
        <v>58</v>
      </c>
      <c r="C10" s="314" t="s">
        <v>55</v>
      </c>
      <c r="D10" s="22" t="s">
        <v>59</v>
      </c>
      <c r="E10" s="22"/>
      <c r="F10" s="23">
        <f t="shared" si="0"/>
        <v>45551</v>
      </c>
      <c r="G10" s="23">
        <f t="shared" si="0"/>
        <v>45552</v>
      </c>
      <c r="H10" s="23">
        <f t="shared" si="0"/>
        <v>45553</v>
      </c>
      <c r="I10" s="23">
        <f t="shared" si="0"/>
        <v>45554</v>
      </c>
      <c r="J10" s="23">
        <f t="shared" si="0"/>
        <v>45555</v>
      </c>
      <c r="K10" s="35">
        <f t="shared" si="0"/>
        <v>45556</v>
      </c>
      <c r="L10" s="35">
        <f t="shared" si="0"/>
        <v>45557</v>
      </c>
      <c r="M10" s="21"/>
      <c r="P10" s="20" t="s">
        <v>67</v>
      </c>
      <c r="Q10" s="260">
        <f t="shared" si="3"/>
        <v>45593</v>
      </c>
      <c r="R10" s="261">
        <f t="shared" si="1"/>
        <v>45604</v>
      </c>
      <c r="S10" s="261" t="s">
        <v>455</v>
      </c>
      <c r="T10" s="20" t="s">
        <v>67</v>
      </c>
      <c r="U10" s="260">
        <f t="shared" si="4"/>
        <v>45607</v>
      </c>
      <c r="V10" s="261">
        <f t="shared" si="2"/>
        <v>45618</v>
      </c>
      <c r="W10" s="20" t="s">
        <v>456</v>
      </c>
    </row>
    <row r="11" spans="1:24">
      <c r="A11" s="39"/>
      <c r="B11" s="313"/>
      <c r="C11" s="314"/>
      <c r="D11" s="22" t="s">
        <v>60</v>
      </c>
      <c r="E11" s="22"/>
      <c r="F11" s="23">
        <f t="shared" si="0"/>
        <v>45558</v>
      </c>
      <c r="G11" s="23">
        <f t="shared" si="0"/>
        <v>45559</v>
      </c>
      <c r="H11" s="23">
        <f t="shared" si="0"/>
        <v>45560</v>
      </c>
      <c r="I11" s="23">
        <f t="shared" si="0"/>
        <v>45561</v>
      </c>
      <c r="J11" s="23">
        <f t="shared" si="0"/>
        <v>45562</v>
      </c>
      <c r="K11" s="35">
        <f t="shared" si="0"/>
        <v>45563</v>
      </c>
      <c r="L11" s="35">
        <f t="shared" si="0"/>
        <v>45564</v>
      </c>
      <c r="M11" s="21"/>
      <c r="P11" s="20" t="s">
        <v>70</v>
      </c>
      <c r="Q11" s="260">
        <f t="shared" si="3"/>
        <v>45607</v>
      </c>
      <c r="R11" s="261">
        <f t="shared" si="1"/>
        <v>45618</v>
      </c>
      <c r="S11" s="261" t="s">
        <v>457</v>
      </c>
      <c r="T11" s="20" t="s">
        <v>70</v>
      </c>
      <c r="U11" s="260">
        <f t="shared" si="4"/>
        <v>45621</v>
      </c>
      <c r="V11" s="261">
        <f t="shared" si="2"/>
        <v>45632</v>
      </c>
      <c r="W11" s="20" t="s">
        <v>458</v>
      </c>
    </row>
    <row r="12" spans="1:24">
      <c r="A12" s="39"/>
      <c r="B12" s="313" t="s">
        <v>61</v>
      </c>
      <c r="C12" s="314" t="s">
        <v>58</v>
      </c>
      <c r="D12" s="22" t="s">
        <v>62</v>
      </c>
      <c r="E12" s="22"/>
      <c r="F12" s="23">
        <f t="shared" si="0"/>
        <v>45565</v>
      </c>
      <c r="G12" s="23">
        <f t="shared" si="0"/>
        <v>45566</v>
      </c>
      <c r="H12" s="23">
        <f t="shared" si="0"/>
        <v>45567</v>
      </c>
      <c r="I12" s="23">
        <f t="shared" si="0"/>
        <v>45568</v>
      </c>
      <c r="J12" s="23">
        <f t="shared" si="0"/>
        <v>45569</v>
      </c>
      <c r="K12" s="35">
        <f t="shared" si="0"/>
        <v>45570</v>
      </c>
      <c r="L12" s="35">
        <f t="shared" si="0"/>
        <v>45571</v>
      </c>
      <c r="M12" s="21"/>
      <c r="P12" s="20" t="s">
        <v>73</v>
      </c>
      <c r="Q12" s="260">
        <f t="shared" si="3"/>
        <v>45621</v>
      </c>
      <c r="R12" s="261">
        <f t="shared" si="1"/>
        <v>45632</v>
      </c>
      <c r="S12" s="261" t="s">
        <v>459</v>
      </c>
      <c r="T12" s="20" t="s">
        <v>73</v>
      </c>
      <c r="U12" s="260">
        <f t="shared" si="4"/>
        <v>45635</v>
      </c>
      <c r="V12" s="261">
        <f t="shared" si="2"/>
        <v>45646</v>
      </c>
      <c r="W12" s="20" t="s">
        <v>460</v>
      </c>
    </row>
    <row r="13" spans="1:24">
      <c r="A13" s="39"/>
      <c r="B13" s="313"/>
      <c r="C13" s="314"/>
      <c r="D13" s="22" t="s">
        <v>63</v>
      </c>
      <c r="E13" s="22">
        <v>10</v>
      </c>
      <c r="F13" s="23">
        <f t="shared" si="0"/>
        <v>45572</v>
      </c>
      <c r="G13" s="23">
        <f t="shared" si="0"/>
        <v>45573</v>
      </c>
      <c r="H13" s="23">
        <f t="shared" si="0"/>
        <v>45574</v>
      </c>
      <c r="I13" s="23">
        <f t="shared" si="0"/>
        <v>45575</v>
      </c>
      <c r="J13" s="23">
        <f t="shared" si="0"/>
        <v>45576</v>
      </c>
      <c r="K13" s="35">
        <f t="shared" si="0"/>
        <v>45577</v>
      </c>
      <c r="L13" s="35">
        <f t="shared" si="0"/>
        <v>45578</v>
      </c>
      <c r="M13" s="21"/>
      <c r="P13" s="20" t="s">
        <v>76</v>
      </c>
      <c r="Q13" s="260">
        <f t="shared" si="3"/>
        <v>45635</v>
      </c>
      <c r="R13" s="261">
        <f t="shared" si="1"/>
        <v>45646</v>
      </c>
      <c r="S13" s="261" t="s">
        <v>461</v>
      </c>
      <c r="T13" s="20" t="s">
        <v>76</v>
      </c>
      <c r="U13" s="260">
        <f t="shared" si="4"/>
        <v>45649</v>
      </c>
      <c r="V13" s="261">
        <f t="shared" si="2"/>
        <v>45660</v>
      </c>
      <c r="W13" s="20" t="s">
        <v>463</v>
      </c>
    </row>
    <row r="14" spans="1:24">
      <c r="A14" s="39"/>
      <c r="B14" s="313" t="s">
        <v>64</v>
      </c>
      <c r="C14" s="314" t="s">
        <v>405</v>
      </c>
      <c r="D14" s="22" t="s">
        <v>65</v>
      </c>
      <c r="E14" s="22"/>
      <c r="F14" s="23">
        <f t="shared" si="0"/>
        <v>45579</v>
      </c>
      <c r="G14" s="23">
        <f t="shared" si="0"/>
        <v>45580</v>
      </c>
      <c r="H14" s="23">
        <f t="shared" si="0"/>
        <v>45581</v>
      </c>
      <c r="I14" s="23">
        <f t="shared" si="0"/>
        <v>45582</v>
      </c>
      <c r="J14" s="23">
        <f t="shared" si="0"/>
        <v>45583</v>
      </c>
      <c r="K14" s="35">
        <f t="shared" si="0"/>
        <v>45584</v>
      </c>
      <c r="L14" s="35">
        <f t="shared" si="0"/>
        <v>45585</v>
      </c>
      <c r="M14" s="21"/>
      <c r="P14" s="20" t="s">
        <v>79</v>
      </c>
      <c r="Q14" s="260">
        <f t="shared" si="3"/>
        <v>45649</v>
      </c>
      <c r="R14" s="261">
        <f t="shared" si="1"/>
        <v>45660</v>
      </c>
      <c r="S14" s="20" t="s">
        <v>462</v>
      </c>
      <c r="T14" s="20" t="s">
        <v>79</v>
      </c>
      <c r="U14" s="260">
        <f t="shared" si="4"/>
        <v>45663</v>
      </c>
      <c r="V14" s="261">
        <f t="shared" si="2"/>
        <v>45674</v>
      </c>
      <c r="W14" s="20" t="s">
        <v>464</v>
      </c>
    </row>
    <row r="15" spans="1:24">
      <c r="A15" s="39"/>
      <c r="B15" s="313"/>
      <c r="C15" s="314"/>
      <c r="D15" s="22" t="s">
        <v>66</v>
      </c>
      <c r="E15" s="22"/>
      <c r="F15" s="23">
        <f t="shared" si="0"/>
        <v>45586</v>
      </c>
      <c r="G15" s="23">
        <f t="shared" si="0"/>
        <v>45587</v>
      </c>
      <c r="H15" s="23">
        <f t="shared" si="0"/>
        <v>45588</v>
      </c>
      <c r="I15" s="23">
        <f t="shared" si="0"/>
        <v>45589</v>
      </c>
      <c r="J15" s="23">
        <f t="shared" si="0"/>
        <v>45590</v>
      </c>
      <c r="K15" s="35">
        <f t="shared" si="0"/>
        <v>45591</v>
      </c>
      <c r="L15" s="35">
        <f t="shared" si="0"/>
        <v>45592</v>
      </c>
      <c r="M15" s="21"/>
      <c r="P15" s="20" t="s">
        <v>82</v>
      </c>
      <c r="Q15" s="260">
        <f t="shared" si="3"/>
        <v>45663</v>
      </c>
      <c r="R15" s="261">
        <f t="shared" si="1"/>
        <v>45674</v>
      </c>
      <c r="S15" s="20" t="s">
        <v>464</v>
      </c>
      <c r="T15" s="262" t="s">
        <v>465</v>
      </c>
      <c r="U15" s="263">
        <f t="shared" si="4"/>
        <v>45677</v>
      </c>
      <c r="V15" s="264">
        <v>45329</v>
      </c>
      <c r="W15" s="262" t="s">
        <v>466</v>
      </c>
      <c r="X15" s="262"/>
    </row>
    <row r="16" spans="1:24">
      <c r="A16" s="39"/>
      <c r="B16" s="313" t="s">
        <v>67</v>
      </c>
      <c r="C16" s="314" t="s">
        <v>406</v>
      </c>
      <c r="D16" s="22" t="s">
        <v>68</v>
      </c>
      <c r="E16" s="22"/>
      <c r="F16" s="23">
        <f t="shared" si="0"/>
        <v>45593</v>
      </c>
      <c r="G16" s="23">
        <f t="shared" si="0"/>
        <v>45594</v>
      </c>
      <c r="H16" s="23">
        <f t="shared" si="0"/>
        <v>45595</v>
      </c>
      <c r="I16" s="23">
        <f t="shared" si="0"/>
        <v>45596</v>
      </c>
      <c r="J16" s="23">
        <f t="shared" si="0"/>
        <v>45597</v>
      </c>
      <c r="K16" s="35">
        <f t="shared" si="0"/>
        <v>45598</v>
      </c>
      <c r="L16" s="35">
        <f t="shared" si="0"/>
        <v>45599</v>
      </c>
      <c r="M16" s="21"/>
      <c r="P16" s="262" t="s">
        <v>467</v>
      </c>
      <c r="Q16" s="263">
        <f t="shared" si="3"/>
        <v>45677</v>
      </c>
      <c r="R16" s="264">
        <v>45329</v>
      </c>
      <c r="S16" s="262" t="s">
        <v>466</v>
      </c>
      <c r="T16" s="20" t="s">
        <v>468</v>
      </c>
      <c r="U16" s="260">
        <v>45698</v>
      </c>
      <c r="V16" s="261">
        <f t="shared" si="2"/>
        <v>45709</v>
      </c>
      <c r="W16" s="20" t="s">
        <v>469</v>
      </c>
    </row>
    <row r="17" spans="1:23">
      <c r="A17" s="39"/>
      <c r="B17" s="313"/>
      <c r="C17" s="314"/>
      <c r="D17" s="22" t="s">
        <v>69</v>
      </c>
      <c r="E17" s="22">
        <v>11</v>
      </c>
      <c r="F17" s="23">
        <f t="shared" si="0"/>
        <v>45600</v>
      </c>
      <c r="G17" s="23">
        <f t="shared" si="0"/>
        <v>45601</v>
      </c>
      <c r="H17" s="23">
        <f t="shared" si="0"/>
        <v>45602</v>
      </c>
      <c r="I17" s="23">
        <f t="shared" si="0"/>
        <v>45603</v>
      </c>
      <c r="J17" s="23">
        <f t="shared" si="0"/>
        <v>45604</v>
      </c>
      <c r="K17" s="35">
        <f t="shared" si="0"/>
        <v>45605</v>
      </c>
      <c r="L17" s="35">
        <f t="shared" si="0"/>
        <v>45606</v>
      </c>
      <c r="M17" s="21"/>
      <c r="P17" s="20" t="s">
        <v>470</v>
      </c>
      <c r="Q17" s="260">
        <v>45698</v>
      </c>
      <c r="R17" s="261">
        <f t="shared" si="1"/>
        <v>45709</v>
      </c>
      <c r="S17" s="20" t="s">
        <v>471</v>
      </c>
      <c r="T17" s="20" t="s">
        <v>470</v>
      </c>
      <c r="U17" s="260">
        <f t="shared" si="4"/>
        <v>45712</v>
      </c>
      <c r="V17" s="261">
        <f t="shared" si="2"/>
        <v>45723</v>
      </c>
      <c r="W17" s="20" t="s">
        <v>473</v>
      </c>
    </row>
    <row r="18" spans="1:23">
      <c r="A18" s="39"/>
      <c r="B18" s="313" t="s">
        <v>70</v>
      </c>
      <c r="C18" s="314" t="s">
        <v>67</v>
      </c>
      <c r="D18" s="22" t="s">
        <v>71</v>
      </c>
      <c r="E18" s="22"/>
      <c r="F18" s="23">
        <f t="shared" si="0"/>
        <v>45607</v>
      </c>
      <c r="G18" s="23">
        <f t="shared" si="0"/>
        <v>45608</v>
      </c>
      <c r="H18" s="23">
        <f t="shared" si="0"/>
        <v>45609</v>
      </c>
      <c r="I18" s="23">
        <f t="shared" si="0"/>
        <v>45610</v>
      </c>
      <c r="J18" s="23">
        <f t="shared" si="0"/>
        <v>45611</v>
      </c>
      <c r="K18" s="35">
        <f t="shared" si="0"/>
        <v>45612</v>
      </c>
      <c r="L18" s="35">
        <f t="shared" si="0"/>
        <v>45613</v>
      </c>
      <c r="M18" s="21"/>
      <c r="P18" s="20" t="s">
        <v>474</v>
      </c>
      <c r="Q18" s="260">
        <f>Q17+14</f>
        <v>45712</v>
      </c>
      <c r="R18" s="261">
        <f t="shared" si="1"/>
        <v>45723</v>
      </c>
      <c r="S18" s="20" t="s">
        <v>472</v>
      </c>
      <c r="T18" s="20" t="s">
        <v>474</v>
      </c>
      <c r="U18" s="260">
        <f t="shared" si="4"/>
        <v>45726</v>
      </c>
      <c r="V18" s="261">
        <f t="shared" si="2"/>
        <v>45737</v>
      </c>
      <c r="W18" s="20" t="s">
        <v>475</v>
      </c>
    </row>
    <row r="19" spans="1:23">
      <c r="A19" s="39"/>
      <c r="B19" s="313"/>
      <c r="C19" s="314"/>
      <c r="D19" s="22" t="s">
        <v>72</v>
      </c>
      <c r="E19" s="22"/>
      <c r="F19" s="23">
        <f t="shared" si="0"/>
        <v>45614</v>
      </c>
      <c r="G19" s="23">
        <f t="shared" si="0"/>
        <v>45615</v>
      </c>
      <c r="H19" s="23">
        <f t="shared" si="0"/>
        <v>45616</v>
      </c>
      <c r="I19" s="23">
        <f t="shared" si="0"/>
        <v>45617</v>
      </c>
      <c r="J19" s="23">
        <f t="shared" si="0"/>
        <v>45618</v>
      </c>
      <c r="K19" s="35">
        <f t="shared" si="0"/>
        <v>45619</v>
      </c>
      <c r="L19" s="35">
        <f t="shared" si="0"/>
        <v>45620</v>
      </c>
      <c r="M19" s="21"/>
      <c r="P19" s="20" t="s">
        <v>92</v>
      </c>
      <c r="Q19" s="260">
        <f t="shared" ref="Q19:Q24" si="5">Q18+14</f>
        <v>45726</v>
      </c>
      <c r="R19" s="261">
        <f t="shared" si="1"/>
        <v>45737</v>
      </c>
      <c r="S19" s="20" t="s">
        <v>476</v>
      </c>
      <c r="T19" s="20" t="s">
        <v>92</v>
      </c>
      <c r="U19" s="260">
        <f t="shared" si="4"/>
        <v>45740</v>
      </c>
      <c r="V19" s="261">
        <f t="shared" si="2"/>
        <v>45751</v>
      </c>
      <c r="W19" s="20" t="s">
        <v>477</v>
      </c>
    </row>
    <row r="20" spans="1:23">
      <c r="A20" s="39"/>
      <c r="B20" s="313" t="s">
        <v>73</v>
      </c>
      <c r="C20" s="314" t="s">
        <v>70</v>
      </c>
      <c r="D20" s="22" t="s">
        <v>74</v>
      </c>
      <c r="E20" s="22"/>
      <c r="F20" s="23">
        <f t="shared" ref="F20:L35" si="6">$O$1-WEEKDAY($O$1,2)+COLUMN(A:A)+(ROW(17:17)-1)*7</f>
        <v>45621</v>
      </c>
      <c r="G20" s="23">
        <f t="shared" si="6"/>
        <v>45622</v>
      </c>
      <c r="H20" s="23">
        <f t="shared" si="6"/>
        <v>45623</v>
      </c>
      <c r="I20" s="23">
        <f t="shared" si="6"/>
        <v>45624</v>
      </c>
      <c r="J20" s="23">
        <f t="shared" si="6"/>
        <v>45625</v>
      </c>
      <c r="K20" s="35">
        <f t="shared" si="6"/>
        <v>45626</v>
      </c>
      <c r="L20" s="35">
        <f t="shared" si="6"/>
        <v>45627</v>
      </c>
      <c r="M20" s="21"/>
      <c r="P20" s="20" t="s">
        <v>95</v>
      </c>
      <c r="Q20" s="260">
        <f t="shared" si="5"/>
        <v>45740</v>
      </c>
      <c r="R20" s="261">
        <f t="shared" si="1"/>
        <v>45751</v>
      </c>
      <c r="S20" s="20" t="s">
        <v>477</v>
      </c>
      <c r="T20" s="20" t="s">
        <v>95</v>
      </c>
      <c r="U20" s="260">
        <f t="shared" si="4"/>
        <v>45754</v>
      </c>
      <c r="V20" s="261">
        <f t="shared" si="2"/>
        <v>45765</v>
      </c>
      <c r="W20" s="20" t="s">
        <v>478</v>
      </c>
    </row>
    <row r="21" spans="1:23">
      <c r="A21" s="39"/>
      <c r="B21" s="313"/>
      <c r="C21" s="314"/>
      <c r="D21" s="22" t="s">
        <v>75</v>
      </c>
      <c r="E21" s="22">
        <v>12</v>
      </c>
      <c r="F21" s="23">
        <f t="shared" si="6"/>
        <v>45628</v>
      </c>
      <c r="G21" s="23">
        <f t="shared" si="6"/>
        <v>45629</v>
      </c>
      <c r="H21" s="23">
        <f t="shared" si="6"/>
        <v>45630</v>
      </c>
      <c r="I21" s="23">
        <f t="shared" si="6"/>
        <v>45631</v>
      </c>
      <c r="J21" s="23">
        <f t="shared" si="6"/>
        <v>45632</v>
      </c>
      <c r="K21" s="35">
        <f t="shared" si="6"/>
        <v>45633</v>
      </c>
      <c r="L21" s="35">
        <f t="shared" si="6"/>
        <v>45634</v>
      </c>
      <c r="M21" s="21"/>
      <c r="P21" s="20" t="s">
        <v>98</v>
      </c>
      <c r="Q21" s="260">
        <f t="shared" si="5"/>
        <v>45754</v>
      </c>
      <c r="R21" s="261">
        <f t="shared" si="1"/>
        <v>45765</v>
      </c>
      <c r="S21" s="20" t="s">
        <v>478</v>
      </c>
      <c r="T21" s="20" t="s">
        <v>98</v>
      </c>
      <c r="U21" s="260">
        <f t="shared" si="4"/>
        <v>45768</v>
      </c>
      <c r="V21" s="261">
        <f t="shared" si="2"/>
        <v>45779</v>
      </c>
      <c r="W21" s="20" t="s">
        <v>479</v>
      </c>
    </row>
    <row r="22" spans="1:23">
      <c r="A22" s="39"/>
      <c r="B22" s="313" t="s">
        <v>76</v>
      </c>
      <c r="C22" s="314" t="s">
        <v>73</v>
      </c>
      <c r="D22" s="22" t="s">
        <v>77</v>
      </c>
      <c r="E22" s="22"/>
      <c r="F22" s="23">
        <f t="shared" si="6"/>
        <v>45635</v>
      </c>
      <c r="G22" s="23">
        <f t="shared" si="6"/>
        <v>45636</v>
      </c>
      <c r="H22" s="23">
        <f t="shared" si="6"/>
        <v>45637</v>
      </c>
      <c r="I22" s="23">
        <f t="shared" si="6"/>
        <v>45638</v>
      </c>
      <c r="J22" s="23">
        <f t="shared" si="6"/>
        <v>45639</v>
      </c>
      <c r="K22" s="35">
        <f t="shared" si="6"/>
        <v>45640</v>
      </c>
      <c r="L22" s="35">
        <f t="shared" si="6"/>
        <v>45641</v>
      </c>
      <c r="M22" s="21"/>
      <c r="P22" s="20" t="s">
        <v>101</v>
      </c>
      <c r="Q22" s="260">
        <f t="shared" si="5"/>
        <v>45768</v>
      </c>
      <c r="R22" s="261">
        <f t="shared" si="1"/>
        <v>45779</v>
      </c>
      <c r="S22" s="20" t="s">
        <v>479</v>
      </c>
      <c r="T22" s="20" t="s">
        <v>101</v>
      </c>
      <c r="U22" s="260">
        <f t="shared" si="4"/>
        <v>45782</v>
      </c>
      <c r="V22" s="261">
        <f t="shared" si="2"/>
        <v>45793</v>
      </c>
      <c r="W22" s="20" t="s">
        <v>480</v>
      </c>
    </row>
    <row r="23" spans="1:23">
      <c r="A23" s="39"/>
      <c r="B23" s="313"/>
      <c r="C23" s="314"/>
      <c r="D23" s="22" t="s">
        <v>78</v>
      </c>
      <c r="E23" s="22"/>
      <c r="F23" s="23">
        <f t="shared" si="6"/>
        <v>45642</v>
      </c>
      <c r="G23" s="23">
        <f t="shared" si="6"/>
        <v>45643</v>
      </c>
      <c r="H23" s="23">
        <f t="shared" si="6"/>
        <v>45644</v>
      </c>
      <c r="I23" s="23">
        <f t="shared" si="6"/>
        <v>45645</v>
      </c>
      <c r="J23" s="23">
        <f t="shared" si="6"/>
        <v>45646</v>
      </c>
      <c r="K23" s="35">
        <f t="shared" si="6"/>
        <v>45647</v>
      </c>
      <c r="L23" s="35">
        <f t="shared" si="6"/>
        <v>45648</v>
      </c>
      <c r="M23" s="21"/>
      <c r="P23" s="20" t="s">
        <v>104</v>
      </c>
      <c r="Q23" s="260">
        <f t="shared" si="5"/>
        <v>45782</v>
      </c>
      <c r="R23" s="261">
        <f t="shared" si="1"/>
        <v>45793</v>
      </c>
      <c r="S23" s="20" t="s">
        <v>480</v>
      </c>
      <c r="T23" s="20" t="s">
        <v>104</v>
      </c>
      <c r="U23" s="260">
        <f t="shared" si="4"/>
        <v>45796</v>
      </c>
      <c r="V23" s="261">
        <f t="shared" si="2"/>
        <v>45807</v>
      </c>
      <c r="W23" s="20" t="s">
        <v>481</v>
      </c>
    </row>
    <row r="24" spans="1:23">
      <c r="A24" s="39"/>
      <c r="B24" s="313" t="s">
        <v>79</v>
      </c>
      <c r="C24" s="314" t="s">
        <v>76</v>
      </c>
      <c r="D24" s="22" t="s">
        <v>80</v>
      </c>
      <c r="E24" s="22"/>
      <c r="F24" s="23">
        <f t="shared" si="6"/>
        <v>45649</v>
      </c>
      <c r="G24" s="23">
        <f t="shared" si="6"/>
        <v>45650</v>
      </c>
      <c r="H24" s="23">
        <f t="shared" si="6"/>
        <v>45651</v>
      </c>
      <c r="I24" s="23">
        <f t="shared" si="6"/>
        <v>45652</v>
      </c>
      <c r="J24" s="23">
        <f t="shared" si="6"/>
        <v>45653</v>
      </c>
      <c r="K24" s="35">
        <f t="shared" si="6"/>
        <v>45654</v>
      </c>
      <c r="L24" s="35">
        <f t="shared" si="6"/>
        <v>45655</v>
      </c>
      <c r="M24" s="21"/>
      <c r="P24" s="20" t="s">
        <v>107</v>
      </c>
      <c r="Q24" s="260">
        <f t="shared" si="5"/>
        <v>45796</v>
      </c>
      <c r="R24" s="261">
        <f t="shared" si="1"/>
        <v>45807</v>
      </c>
      <c r="S24" s="20" t="s">
        <v>481</v>
      </c>
      <c r="T24" s="20" t="s">
        <v>107</v>
      </c>
      <c r="U24" s="260">
        <f t="shared" si="4"/>
        <v>45810</v>
      </c>
      <c r="V24" s="261">
        <f t="shared" si="2"/>
        <v>45821</v>
      </c>
      <c r="W24" s="20" t="s">
        <v>482</v>
      </c>
    </row>
    <row r="25" spans="1:23">
      <c r="A25" s="39"/>
      <c r="B25" s="313"/>
      <c r="C25" s="314"/>
      <c r="D25" s="22" t="s">
        <v>81</v>
      </c>
      <c r="E25" s="22"/>
      <c r="F25" s="23">
        <f t="shared" si="6"/>
        <v>45656</v>
      </c>
      <c r="G25" s="23">
        <f t="shared" si="6"/>
        <v>45657</v>
      </c>
      <c r="H25" s="23">
        <f t="shared" si="6"/>
        <v>45658</v>
      </c>
      <c r="I25" s="23">
        <f t="shared" si="6"/>
        <v>45659</v>
      </c>
      <c r="J25" s="23">
        <f t="shared" si="6"/>
        <v>45660</v>
      </c>
      <c r="K25" s="35">
        <f t="shared" si="6"/>
        <v>45661</v>
      </c>
      <c r="L25" s="35">
        <f t="shared" si="6"/>
        <v>45662</v>
      </c>
      <c r="M25" s="21"/>
    </row>
    <row r="26" spans="1:23">
      <c r="A26" s="39"/>
      <c r="B26" s="313" t="s">
        <v>82</v>
      </c>
      <c r="C26" s="314" t="s">
        <v>79</v>
      </c>
      <c r="D26" s="22" t="s">
        <v>83</v>
      </c>
      <c r="E26" s="25">
        <v>1</v>
      </c>
      <c r="F26" s="23">
        <f t="shared" si="6"/>
        <v>45663</v>
      </c>
      <c r="G26" s="23">
        <f t="shared" si="6"/>
        <v>45664</v>
      </c>
      <c r="H26" s="23">
        <f t="shared" si="6"/>
        <v>45665</v>
      </c>
      <c r="I26" s="23">
        <f t="shared" si="6"/>
        <v>45666</v>
      </c>
      <c r="J26" s="23">
        <f t="shared" si="6"/>
        <v>45667</v>
      </c>
      <c r="K26" s="35">
        <f t="shared" si="6"/>
        <v>45668</v>
      </c>
      <c r="L26" s="35">
        <f t="shared" si="6"/>
        <v>45669</v>
      </c>
      <c r="M26" s="21"/>
    </row>
    <row r="27" spans="1:23">
      <c r="A27" s="39"/>
      <c r="B27" s="313"/>
      <c r="C27" s="314"/>
      <c r="D27" s="22" t="s">
        <v>84</v>
      </c>
      <c r="E27" s="25"/>
      <c r="F27" s="23">
        <f t="shared" si="6"/>
        <v>45670</v>
      </c>
      <c r="G27" s="23">
        <f t="shared" si="6"/>
        <v>45671</v>
      </c>
      <c r="H27" s="23">
        <f t="shared" si="6"/>
        <v>45672</v>
      </c>
      <c r="I27" s="23">
        <f t="shared" si="6"/>
        <v>45673</v>
      </c>
      <c r="J27" s="23">
        <f t="shared" si="6"/>
        <v>45674</v>
      </c>
      <c r="K27" s="35">
        <f t="shared" si="6"/>
        <v>45675</v>
      </c>
      <c r="L27" s="35">
        <f t="shared" si="6"/>
        <v>45676</v>
      </c>
      <c r="M27" s="21"/>
    </row>
    <row r="28" spans="1:23">
      <c r="A28" s="39"/>
      <c r="B28" s="322" t="s">
        <v>132</v>
      </c>
      <c r="C28" s="325" t="s">
        <v>132</v>
      </c>
      <c r="D28" s="235" t="s">
        <v>85</v>
      </c>
      <c r="E28" s="235"/>
      <c r="F28" s="236">
        <f t="shared" si="6"/>
        <v>45677</v>
      </c>
      <c r="G28" s="236">
        <f t="shared" si="6"/>
        <v>45678</v>
      </c>
      <c r="H28" s="236">
        <f t="shared" si="6"/>
        <v>45679</v>
      </c>
      <c r="I28" s="236">
        <f t="shared" si="6"/>
        <v>45680</v>
      </c>
      <c r="J28" s="236">
        <f t="shared" si="6"/>
        <v>45681</v>
      </c>
      <c r="K28" s="237">
        <f t="shared" si="6"/>
        <v>45682</v>
      </c>
      <c r="L28" s="237">
        <f t="shared" si="6"/>
        <v>45683</v>
      </c>
      <c r="M28" s="238" t="s">
        <v>407</v>
      </c>
    </row>
    <row r="29" spans="1:23">
      <c r="A29" s="39"/>
      <c r="B29" s="323"/>
      <c r="C29" s="326"/>
      <c r="D29" s="235" t="s">
        <v>86</v>
      </c>
      <c r="E29" s="235"/>
      <c r="F29" s="236">
        <f t="shared" si="6"/>
        <v>45684</v>
      </c>
      <c r="G29" s="237">
        <f t="shared" si="6"/>
        <v>45685</v>
      </c>
      <c r="H29" s="237">
        <f t="shared" si="6"/>
        <v>45686</v>
      </c>
      <c r="I29" s="237">
        <f t="shared" si="6"/>
        <v>45687</v>
      </c>
      <c r="J29" s="237">
        <f t="shared" si="6"/>
        <v>45688</v>
      </c>
      <c r="K29" s="237">
        <f t="shared" si="6"/>
        <v>45689</v>
      </c>
      <c r="L29" s="237">
        <f t="shared" si="6"/>
        <v>45690</v>
      </c>
      <c r="M29" s="239" t="s">
        <v>408</v>
      </c>
    </row>
    <row r="30" spans="1:23">
      <c r="A30" s="39"/>
      <c r="B30" s="324"/>
      <c r="C30" s="327"/>
      <c r="D30" s="235" t="s">
        <v>87</v>
      </c>
      <c r="E30" s="235">
        <v>2</v>
      </c>
      <c r="F30" s="236">
        <f t="shared" si="6"/>
        <v>45691</v>
      </c>
      <c r="G30" s="240">
        <f t="shared" si="6"/>
        <v>45692</v>
      </c>
      <c r="H30" s="240">
        <f t="shared" si="6"/>
        <v>45693</v>
      </c>
      <c r="I30" s="240">
        <f t="shared" si="6"/>
        <v>45694</v>
      </c>
      <c r="J30" s="240">
        <f t="shared" si="6"/>
        <v>45695</v>
      </c>
      <c r="K30" s="237">
        <f t="shared" si="6"/>
        <v>45696</v>
      </c>
      <c r="L30" s="237">
        <f t="shared" si="6"/>
        <v>45697</v>
      </c>
      <c r="M30" s="241"/>
    </row>
    <row r="31" spans="1:23">
      <c r="A31" s="39"/>
      <c r="B31" s="328" t="s">
        <v>409</v>
      </c>
      <c r="C31" s="330" t="s">
        <v>82</v>
      </c>
      <c r="D31" s="40" t="s">
        <v>88</v>
      </c>
      <c r="E31" s="40"/>
      <c r="F31" s="41">
        <f t="shared" si="6"/>
        <v>45698</v>
      </c>
      <c r="G31" s="41">
        <f t="shared" si="6"/>
        <v>45699</v>
      </c>
      <c r="H31" s="41">
        <f t="shared" si="6"/>
        <v>45700</v>
      </c>
      <c r="I31" s="41">
        <f t="shared" si="6"/>
        <v>45701</v>
      </c>
      <c r="J31" s="41">
        <f t="shared" si="6"/>
        <v>45702</v>
      </c>
      <c r="K31" s="42">
        <f t="shared" si="6"/>
        <v>45703</v>
      </c>
      <c r="L31" s="42">
        <f t="shared" si="6"/>
        <v>45704</v>
      </c>
      <c r="M31" s="26" t="s">
        <v>157</v>
      </c>
    </row>
    <row r="32" spans="1:23">
      <c r="A32" s="39"/>
      <c r="B32" s="329"/>
      <c r="C32" s="331"/>
      <c r="D32" s="40" t="s">
        <v>89</v>
      </c>
      <c r="E32" s="40"/>
      <c r="F32" s="41">
        <f t="shared" si="6"/>
        <v>45705</v>
      </c>
      <c r="G32" s="41">
        <f t="shared" si="6"/>
        <v>45706</v>
      </c>
      <c r="H32" s="41">
        <f t="shared" si="6"/>
        <v>45707</v>
      </c>
      <c r="I32" s="41">
        <f t="shared" si="6"/>
        <v>45708</v>
      </c>
      <c r="J32" s="41">
        <f t="shared" si="6"/>
        <v>45709</v>
      </c>
      <c r="K32" s="42">
        <f t="shared" si="6"/>
        <v>45710</v>
      </c>
      <c r="L32" s="42">
        <f t="shared" si="6"/>
        <v>45711</v>
      </c>
      <c r="M32" s="21"/>
    </row>
    <row r="33" spans="1:13">
      <c r="A33" s="39"/>
      <c r="B33" s="318" t="s">
        <v>411</v>
      </c>
      <c r="C33" s="320" t="s">
        <v>412</v>
      </c>
      <c r="D33" s="22" t="s">
        <v>90</v>
      </c>
      <c r="E33" s="22"/>
      <c r="F33" s="23">
        <f t="shared" si="6"/>
        <v>45712</v>
      </c>
      <c r="G33" s="23">
        <f t="shared" si="6"/>
        <v>45713</v>
      </c>
      <c r="H33" s="23">
        <f t="shared" si="6"/>
        <v>45714</v>
      </c>
      <c r="I33" s="23">
        <f t="shared" si="6"/>
        <v>45715</v>
      </c>
      <c r="J33" s="23">
        <f t="shared" si="6"/>
        <v>45716</v>
      </c>
      <c r="K33" s="35">
        <f t="shared" si="6"/>
        <v>45717</v>
      </c>
      <c r="L33" s="35">
        <f t="shared" si="6"/>
        <v>45718</v>
      </c>
      <c r="M33" s="26"/>
    </row>
    <row r="34" spans="1:13">
      <c r="A34" s="39"/>
      <c r="B34" s="319"/>
      <c r="C34" s="321"/>
      <c r="D34" s="22" t="s">
        <v>91</v>
      </c>
      <c r="E34" s="22">
        <v>3</v>
      </c>
      <c r="F34" s="23">
        <f t="shared" si="6"/>
        <v>45719</v>
      </c>
      <c r="G34" s="23">
        <f t="shared" si="6"/>
        <v>45720</v>
      </c>
      <c r="H34" s="23">
        <f t="shared" si="6"/>
        <v>45721</v>
      </c>
      <c r="I34" s="23">
        <f t="shared" si="6"/>
        <v>45722</v>
      </c>
      <c r="J34" s="23">
        <f t="shared" si="6"/>
        <v>45723</v>
      </c>
      <c r="K34" s="35">
        <f t="shared" si="6"/>
        <v>45724</v>
      </c>
      <c r="L34" s="35">
        <f t="shared" si="6"/>
        <v>45725</v>
      </c>
      <c r="M34" s="21"/>
    </row>
    <row r="35" spans="1:13">
      <c r="A35" s="39"/>
      <c r="B35" s="318" t="s">
        <v>92</v>
      </c>
      <c r="C35" s="320" t="s">
        <v>410</v>
      </c>
      <c r="D35" s="22" t="s">
        <v>93</v>
      </c>
      <c r="E35" s="22"/>
      <c r="F35" s="23">
        <f t="shared" si="6"/>
        <v>45726</v>
      </c>
      <c r="G35" s="23">
        <f t="shared" si="6"/>
        <v>45727</v>
      </c>
      <c r="H35" s="23">
        <f t="shared" si="6"/>
        <v>45728</v>
      </c>
      <c r="I35" s="23">
        <f t="shared" si="6"/>
        <v>45729</v>
      </c>
      <c r="J35" s="23">
        <f t="shared" si="6"/>
        <v>45730</v>
      </c>
      <c r="K35" s="35">
        <f t="shared" si="6"/>
        <v>45731</v>
      </c>
      <c r="L35" s="35">
        <f t="shared" si="6"/>
        <v>45732</v>
      </c>
      <c r="M35" s="21"/>
    </row>
    <row r="36" spans="1:13">
      <c r="A36" s="39"/>
      <c r="B36" s="319"/>
      <c r="C36" s="321"/>
      <c r="D36" s="22" t="s">
        <v>94</v>
      </c>
      <c r="E36" s="22"/>
      <c r="F36" s="23">
        <f t="shared" ref="F36:L51" si="7">$O$1-WEEKDAY($O$1,2)+COLUMN(A:A)+(ROW(33:33)-1)*7</f>
        <v>45733</v>
      </c>
      <c r="G36" s="23">
        <f t="shared" si="7"/>
        <v>45734</v>
      </c>
      <c r="H36" s="23">
        <f t="shared" si="7"/>
        <v>45735</v>
      </c>
      <c r="I36" s="23">
        <f t="shared" si="7"/>
        <v>45736</v>
      </c>
      <c r="J36" s="23">
        <f t="shared" si="7"/>
        <v>45737</v>
      </c>
      <c r="K36" s="35">
        <f t="shared" si="7"/>
        <v>45738</v>
      </c>
      <c r="L36" s="35">
        <f t="shared" si="7"/>
        <v>45739</v>
      </c>
      <c r="M36" s="21"/>
    </row>
    <row r="37" spans="1:13">
      <c r="A37" s="39"/>
      <c r="B37" s="318" t="s">
        <v>95</v>
      </c>
      <c r="C37" s="320" t="s">
        <v>92</v>
      </c>
      <c r="D37" s="22" t="s">
        <v>96</v>
      </c>
      <c r="E37" s="22"/>
      <c r="F37" s="23">
        <f t="shared" si="7"/>
        <v>45740</v>
      </c>
      <c r="G37" s="23">
        <f t="shared" si="7"/>
        <v>45741</v>
      </c>
      <c r="H37" s="23">
        <f t="shared" si="7"/>
        <v>45742</v>
      </c>
      <c r="I37" s="23">
        <f t="shared" si="7"/>
        <v>45743</v>
      </c>
      <c r="J37" s="23">
        <f t="shared" si="7"/>
        <v>45744</v>
      </c>
      <c r="K37" s="35">
        <f t="shared" si="7"/>
        <v>45745</v>
      </c>
      <c r="L37" s="35">
        <f t="shared" si="7"/>
        <v>45746</v>
      </c>
      <c r="M37" s="21"/>
    </row>
    <row r="38" spans="1:13">
      <c r="A38" s="39"/>
      <c r="B38" s="319"/>
      <c r="C38" s="321"/>
      <c r="D38" s="22" t="s">
        <v>97</v>
      </c>
      <c r="E38" s="22"/>
      <c r="F38" s="23">
        <f t="shared" si="7"/>
        <v>45747</v>
      </c>
      <c r="G38" s="23">
        <f t="shared" si="7"/>
        <v>45748</v>
      </c>
      <c r="H38" s="23">
        <f t="shared" si="7"/>
        <v>45749</v>
      </c>
      <c r="I38" s="23">
        <f t="shared" si="7"/>
        <v>45750</v>
      </c>
      <c r="J38" s="23">
        <f t="shared" si="7"/>
        <v>45751</v>
      </c>
      <c r="K38" s="35">
        <f t="shared" si="7"/>
        <v>45752</v>
      </c>
      <c r="L38" s="35">
        <f t="shared" si="7"/>
        <v>45753</v>
      </c>
      <c r="M38" s="21"/>
    </row>
    <row r="39" spans="1:13">
      <c r="A39" s="39"/>
      <c r="B39" s="318" t="s">
        <v>98</v>
      </c>
      <c r="C39" s="320" t="s">
        <v>95</v>
      </c>
      <c r="D39" s="22" t="s">
        <v>99</v>
      </c>
      <c r="E39" s="22">
        <v>4</v>
      </c>
      <c r="F39" s="23">
        <f t="shared" si="7"/>
        <v>45754</v>
      </c>
      <c r="G39" s="23">
        <f t="shared" si="7"/>
        <v>45755</v>
      </c>
      <c r="H39" s="23">
        <f t="shared" si="7"/>
        <v>45756</v>
      </c>
      <c r="I39" s="23">
        <f t="shared" si="7"/>
        <v>45757</v>
      </c>
      <c r="J39" s="23">
        <f t="shared" si="7"/>
        <v>45758</v>
      </c>
      <c r="K39" s="35">
        <f t="shared" si="7"/>
        <v>45759</v>
      </c>
      <c r="L39" s="35">
        <f t="shared" si="7"/>
        <v>45760</v>
      </c>
      <c r="M39" s="21"/>
    </row>
    <row r="40" spans="1:13">
      <c r="A40" s="39"/>
      <c r="B40" s="319"/>
      <c r="C40" s="321"/>
      <c r="D40" s="22" t="s">
        <v>100</v>
      </c>
      <c r="E40" s="22"/>
      <c r="F40" s="23">
        <f t="shared" si="7"/>
        <v>45761</v>
      </c>
      <c r="G40" s="23">
        <f t="shared" si="7"/>
        <v>45762</v>
      </c>
      <c r="H40" s="23">
        <f t="shared" si="7"/>
        <v>45763</v>
      </c>
      <c r="I40" s="23">
        <f t="shared" si="7"/>
        <v>45764</v>
      </c>
      <c r="J40" s="23">
        <f t="shared" si="7"/>
        <v>45765</v>
      </c>
      <c r="K40" s="35">
        <f t="shared" si="7"/>
        <v>45766</v>
      </c>
      <c r="L40" s="35">
        <f t="shared" si="7"/>
        <v>45767</v>
      </c>
      <c r="M40" s="21"/>
    </row>
    <row r="41" spans="1:13">
      <c r="A41" s="39"/>
      <c r="B41" s="318" t="s">
        <v>101</v>
      </c>
      <c r="C41" s="320" t="s">
        <v>98</v>
      </c>
      <c r="D41" s="22" t="s">
        <v>102</v>
      </c>
      <c r="E41" s="22"/>
      <c r="F41" s="23">
        <f t="shared" si="7"/>
        <v>45768</v>
      </c>
      <c r="G41" s="23">
        <f t="shared" si="7"/>
        <v>45769</v>
      </c>
      <c r="H41" s="23">
        <f t="shared" si="7"/>
        <v>45770</v>
      </c>
      <c r="I41" s="23">
        <f t="shared" si="7"/>
        <v>45771</v>
      </c>
      <c r="J41" s="23">
        <f t="shared" si="7"/>
        <v>45772</v>
      </c>
      <c r="K41" s="35">
        <f t="shared" si="7"/>
        <v>45773</v>
      </c>
      <c r="L41" s="35">
        <f t="shared" si="7"/>
        <v>45774</v>
      </c>
      <c r="M41" s="21"/>
    </row>
    <row r="42" spans="1:13">
      <c r="A42" s="39"/>
      <c r="B42" s="319"/>
      <c r="C42" s="321"/>
      <c r="D42" s="22" t="s">
        <v>103</v>
      </c>
      <c r="E42" s="22"/>
      <c r="F42" s="23">
        <f t="shared" si="7"/>
        <v>45775</v>
      </c>
      <c r="G42" s="23">
        <f t="shared" si="7"/>
        <v>45776</v>
      </c>
      <c r="H42" s="23">
        <f t="shared" si="7"/>
        <v>45777</v>
      </c>
      <c r="I42" s="23">
        <f t="shared" si="7"/>
        <v>45778</v>
      </c>
      <c r="J42" s="23">
        <f t="shared" si="7"/>
        <v>45779</v>
      </c>
      <c r="K42" s="35">
        <f t="shared" si="7"/>
        <v>45780</v>
      </c>
      <c r="L42" s="35">
        <f t="shared" si="7"/>
        <v>45781</v>
      </c>
      <c r="M42" s="21"/>
    </row>
    <row r="43" spans="1:13">
      <c r="A43" s="39"/>
      <c r="B43" s="318" t="s">
        <v>104</v>
      </c>
      <c r="C43" s="320" t="s">
        <v>101</v>
      </c>
      <c r="D43" s="22" t="s">
        <v>105</v>
      </c>
      <c r="E43" s="22">
        <v>5</v>
      </c>
      <c r="F43" s="23">
        <f t="shared" si="7"/>
        <v>45782</v>
      </c>
      <c r="G43" s="23">
        <f t="shared" si="7"/>
        <v>45783</v>
      </c>
      <c r="H43" s="23">
        <f t="shared" si="7"/>
        <v>45784</v>
      </c>
      <c r="I43" s="23">
        <f t="shared" si="7"/>
        <v>45785</v>
      </c>
      <c r="J43" s="23">
        <f t="shared" si="7"/>
        <v>45786</v>
      </c>
      <c r="K43" s="35">
        <f t="shared" si="7"/>
        <v>45787</v>
      </c>
      <c r="L43" s="35">
        <f t="shared" si="7"/>
        <v>45788</v>
      </c>
      <c r="M43" s="21"/>
    </row>
    <row r="44" spans="1:13">
      <c r="A44" s="39"/>
      <c r="B44" s="319"/>
      <c r="C44" s="321"/>
      <c r="D44" s="22" t="s">
        <v>106</v>
      </c>
      <c r="E44" s="22"/>
      <c r="F44" s="23">
        <f t="shared" si="7"/>
        <v>45789</v>
      </c>
      <c r="G44" s="23">
        <f t="shared" si="7"/>
        <v>45790</v>
      </c>
      <c r="H44" s="23">
        <f t="shared" si="7"/>
        <v>45791</v>
      </c>
      <c r="I44" s="23">
        <f t="shared" si="7"/>
        <v>45792</v>
      </c>
      <c r="J44" s="23">
        <f t="shared" si="7"/>
        <v>45793</v>
      </c>
      <c r="K44" s="35">
        <f t="shared" si="7"/>
        <v>45794</v>
      </c>
      <c r="L44" s="35">
        <f t="shared" si="7"/>
        <v>45795</v>
      </c>
      <c r="M44" s="21"/>
    </row>
    <row r="45" spans="1:13">
      <c r="A45" s="39"/>
      <c r="B45" s="318" t="s">
        <v>107</v>
      </c>
      <c r="C45" s="320" t="s">
        <v>104</v>
      </c>
      <c r="D45" s="22" t="s">
        <v>108</v>
      </c>
      <c r="E45" s="22"/>
      <c r="F45" s="23">
        <f t="shared" si="7"/>
        <v>45796</v>
      </c>
      <c r="G45" s="23">
        <f t="shared" si="7"/>
        <v>45797</v>
      </c>
      <c r="H45" s="23">
        <f t="shared" si="7"/>
        <v>45798</v>
      </c>
      <c r="I45" s="23">
        <f t="shared" si="7"/>
        <v>45799</v>
      </c>
      <c r="J45" s="23">
        <f t="shared" si="7"/>
        <v>45800</v>
      </c>
      <c r="K45" s="35">
        <f t="shared" si="7"/>
        <v>45801</v>
      </c>
      <c r="L45" s="35">
        <f t="shared" si="7"/>
        <v>45802</v>
      </c>
      <c r="M45" s="21"/>
    </row>
    <row r="46" spans="1:13">
      <c r="A46" s="39"/>
      <c r="B46" s="319"/>
      <c r="C46" s="321"/>
      <c r="D46" s="22" t="s">
        <v>109</v>
      </c>
      <c r="E46" s="22"/>
      <c r="F46" s="23">
        <f t="shared" si="7"/>
        <v>45803</v>
      </c>
      <c r="G46" s="23">
        <f t="shared" si="7"/>
        <v>45804</v>
      </c>
      <c r="H46" s="23">
        <f t="shared" si="7"/>
        <v>45805</v>
      </c>
      <c r="I46" s="23">
        <f t="shared" si="7"/>
        <v>45806</v>
      </c>
      <c r="J46" s="23">
        <f t="shared" si="7"/>
        <v>45807</v>
      </c>
      <c r="K46" s="35">
        <f t="shared" si="7"/>
        <v>45808</v>
      </c>
      <c r="L46" s="35">
        <f t="shared" si="7"/>
        <v>45809</v>
      </c>
      <c r="M46" s="27" t="s">
        <v>413</v>
      </c>
    </row>
    <row r="47" spans="1:13">
      <c r="A47" s="39"/>
      <c r="B47" s="318" t="s">
        <v>414</v>
      </c>
      <c r="C47" s="320" t="s">
        <v>107</v>
      </c>
      <c r="D47" s="22" t="s">
        <v>110</v>
      </c>
      <c r="E47" s="22">
        <v>6</v>
      </c>
      <c r="F47" s="23">
        <f t="shared" si="7"/>
        <v>45810</v>
      </c>
      <c r="G47" s="23">
        <f t="shared" si="7"/>
        <v>45811</v>
      </c>
      <c r="H47" s="23">
        <f t="shared" si="7"/>
        <v>45812</v>
      </c>
      <c r="I47" s="23">
        <f t="shared" si="7"/>
        <v>45813</v>
      </c>
      <c r="J47" s="23">
        <f t="shared" si="7"/>
        <v>45814</v>
      </c>
      <c r="K47" s="35">
        <f t="shared" si="7"/>
        <v>45815</v>
      </c>
      <c r="L47" s="35">
        <f t="shared" si="7"/>
        <v>45816</v>
      </c>
      <c r="M47" s="21"/>
    </row>
    <row r="48" spans="1:13">
      <c r="A48" s="39"/>
      <c r="B48" s="319"/>
      <c r="C48" s="321"/>
      <c r="D48" s="22" t="s">
        <v>111</v>
      </c>
      <c r="E48" s="22"/>
      <c r="F48" s="23">
        <f t="shared" si="7"/>
        <v>45817</v>
      </c>
      <c r="G48" s="23">
        <f t="shared" si="7"/>
        <v>45818</v>
      </c>
      <c r="H48" s="23">
        <f t="shared" si="7"/>
        <v>45819</v>
      </c>
      <c r="I48" s="23">
        <f t="shared" si="7"/>
        <v>45820</v>
      </c>
      <c r="J48" s="23">
        <f t="shared" si="7"/>
        <v>45821</v>
      </c>
      <c r="K48" s="35">
        <f t="shared" si="7"/>
        <v>45822</v>
      </c>
      <c r="L48" s="35">
        <f t="shared" si="7"/>
        <v>45823</v>
      </c>
      <c r="M48" s="24" t="s">
        <v>415</v>
      </c>
    </row>
    <row r="49" spans="1:13">
      <c r="A49" s="53"/>
      <c r="B49" s="332" t="s">
        <v>416</v>
      </c>
      <c r="C49" s="334" t="s">
        <v>416</v>
      </c>
      <c r="D49" s="235" t="s">
        <v>416</v>
      </c>
      <c r="E49" s="235"/>
      <c r="F49" s="236">
        <f t="shared" si="7"/>
        <v>45824</v>
      </c>
      <c r="G49" s="236">
        <f t="shared" si="7"/>
        <v>45825</v>
      </c>
      <c r="H49" s="236">
        <f t="shared" si="7"/>
        <v>45826</v>
      </c>
      <c r="I49" s="236">
        <f t="shared" si="7"/>
        <v>45827</v>
      </c>
      <c r="J49" s="236">
        <f t="shared" si="7"/>
        <v>45828</v>
      </c>
      <c r="K49" s="237">
        <f t="shared" si="7"/>
        <v>45829</v>
      </c>
      <c r="L49" s="237">
        <f t="shared" si="7"/>
        <v>45830</v>
      </c>
      <c r="M49" s="242" t="s">
        <v>418</v>
      </c>
    </row>
    <row r="50" spans="1:13">
      <c r="A50" s="53"/>
      <c r="B50" s="332"/>
      <c r="C50" s="334"/>
      <c r="D50" s="235" t="s">
        <v>416</v>
      </c>
      <c r="E50" s="235"/>
      <c r="F50" s="236">
        <f t="shared" si="7"/>
        <v>45831</v>
      </c>
      <c r="G50" s="236">
        <f t="shared" si="7"/>
        <v>45832</v>
      </c>
      <c r="H50" s="236">
        <f t="shared" si="7"/>
        <v>45833</v>
      </c>
      <c r="I50" s="236">
        <f t="shared" si="7"/>
        <v>45834</v>
      </c>
      <c r="J50" s="236">
        <f t="shared" si="7"/>
        <v>45835</v>
      </c>
      <c r="K50" s="237">
        <f t="shared" si="7"/>
        <v>45836</v>
      </c>
      <c r="L50" s="237">
        <f t="shared" si="7"/>
        <v>45837</v>
      </c>
      <c r="M50" s="242"/>
    </row>
    <row r="51" spans="1:13">
      <c r="A51" s="53"/>
      <c r="B51" s="332"/>
      <c r="C51" s="334"/>
      <c r="D51" s="235" t="s">
        <v>416</v>
      </c>
      <c r="E51" s="235"/>
      <c r="F51" s="236">
        <f t="shared" si="7"/>
        <v>45838</v>
      </c>
      <c r="G51" s="236">
        <f t="shared" si="7"/>
        <v>45839</v>
      </c>
      <c r="H51" s="236">
        <f t="shared" si="7"/>
        <v>45840</v>
      </c>
      <c r="I51" s="236">
        <f t="shared" si="7"/>
        <v>45841</v>
      </c>
      <c r="J51" s="236">
        <f t="shared" si="7"/>
        <v>45842</v>
      </c>
      <c r="K51" s="237">
        <f t="shared" si="7"/>
        <v>45843</v>
      </c>
      <c r="L51" s="237">
        <f t="shared" si="7"/>
        <v>45844</v>
      </c>
      <c r="M51" s="242"/>
    </row>
    <row r="52" spans="1:13">
      <c r="A52" s="53"/>
      <c r="B52" s="332"/>
      <c r="C52" s="334"/>
      <c r="D52" s="235" t="s">
        <v>416</v>
      </c>
      <c r="E52" s="235">
        <v>7</v>
      </c>
      <c r="F52" s="236">
        <f t="shared" ref="F52:L67" si="8">$O$1-WEEKDAY($O$1,2)+COLUMN(A:A)+(ROW(49:49)-1)*7</f>
        <v>45845</v>
      </c>
      <c r="G52" s="236">
        <f t="shared" si="8"/>
        <v>45846</v>
      </c>
      <c r="H52" s="236">
        <f t="shared" si="8"/>
        <v>45847</v>
      </c>
      <c r="I52" s="236">
        <f t="shared" si="8"/>
        <v>45848</v>
      </c>
      <c r="J52" s="236">
        <f t="shared" si="8"/>
        <v>45849</v>
      </c>
      <c r="K52" s="237">
        <f t="shared" si="8"/>
        <v>45850</v>
      </c>
      <c r="L52" s="237">
        <f t="shared" si="8"/>
        <v>45851</v>
      </c>
      <c r="M52" s="242"/>
    </row>
    <row r="53" spans="1:13">
      <c r="A53" s="53"/>
      <c r="B53" s="332"/>
      <c r="C53" s="334"/>
      <c r="D53" s="235" t="s">
        <v>416</v>
      </c>
      <c r="E53" s="235"/>
      <c r="F53" s="236">
        <f t="shared" si="8"/>
        <v>45852</v>
      </c>
      <c r="G53" s="236">
        <f t="shared" si="8"/>
        <v>45853</v>
      </c>
      <c r="H53" s="236">
        <f t="shared" si="8"/>
        <v>45854</v>
      </c>
      <c r="I53" s="236">
        <f t="shared" si="8"/>
        <v>45855</v>
      </c>
      <c r="J53" s="236">
        <f t="shared" si="8"/>
        <v>45856</v>
      </c>
      <c r="K53" s="237">
        <f t="shared" si="8"/>
        <v>45857</v>
      </c>
      <c r="L53" s="237">
        <f t="shared" si="8"/>
        <v>45858</v>
      </c>
      <c r="M53" s="242"/>
    </row>
    <row r="54" spans="1:13">
      <c r="A54" s="53"/>
      <c r="B54" s="332"/>
      <c r="C54" s="334"/>
      <c r="D54" s="235" t="s">
        <v>416</v>
      </c>
      <c r="E54" s="235"/>
      <c r="F54" s="236">
        <f t="shared" si="8"/>
        <v>45859</v>
      </c>
      <c r="G54" s="236">
        <f t="shared" si="8"/>
        <v>45860</v>
      </c>
      <c r="H54" s="236">
        <f t="shared" si="8"/>
        <v>45861</v>
      </c>
      <c r="I54" s="236">
        <f t="shared" si="8"/>
        <v>45862</v>
      </c>
      <c r="J54" s="236">
        <f t="shared" si="8"/>
        <v>45863</v>
      </c>
      <c r="K54" s="237">
        <f t="shared" si="8"/>
        <v>45864</v>
      </c>
      <c r="L54" s="237">
        <f t="shared" si="8"/>
        <v>45865</v>
      </c>
      <c r="M54" s="242"/>
    </row>
    <row r="55" spans="1:13" ht="14.25" thickBot="1">
      <c r="A55" s="54"/>
      <c r="B55" s="333"/>
      <c r="C55" s="335"/>
      <c r="D55" s="243" t="s">
        <v>419</v>
      </c>
      <c r="E55" s="243"/>
      <c r="F55" s="244">
        <f t="shared" si="8"/>
        <v>45866</v>
      </c>
      <c r="G55" s="244">
        <f t="shared" si="8"/>
        <v>45867</v>
      </c>
      <c r="H55" s="244">
        <f t="shared" si="8"/>
        <v>45868</v>
      </c>
      <c r="I55" s="244">
        <f t="shared" si="8"/>
        <v>45869</v>
      </c>
      <c r="J55" s="244">
        <f t="shared" si="8"/>
        <v>45870</v>
      </c>
      <c r="K55" s="245">
        <f t="shared" si="8"/>
        <v>45871</v>
      </c>
      <c r="L55" s="245">
        <f t="shared" si="8"/>
        <v>45872</v>
      </c>
      <c r="M55" s="246"/>
    </row>
    <row r="56" spans="1:13" ht="27.75" thickTop="1">
      <c r="A56" s="38">
        <v>114</v>
      </c>
      <c r="B56" s="319" t="s">
        <v>420</v>
      </c>
      <c r="C56" s="336" t="s">
        <v>421</v>
      </c>
      <c r="D56" s="49" t="s">
        <v>422</v>
      </c>
      <c r="E56" s="49">
        <v>8</v>
      </c>
      <c r="F56" s="50">
        <f t="shared" si="8"/>
        <v>45873</v>
      </c>
      <c r="G56" s="50">
        <f t="shared" si="8"/>
        <v>45874</v>
      </c>
      <c r="H56" s="50">
        <f t="shared" si="8"/>
        <v>45875</v>
      </c>
      <c r="I56" s="50">
        <f t="shared" si="8"/>
        <v>45876</v>
      </c>
      <c r="J56" s="50">
        <f t="shared" si="8"/>
        <v>45877</v>
      </c>
      <c r="K56" s="51">
        <f t="shared" si="8"/>
        <v>45878</v>
      </c>
      <c r="L56" s="51">
        <f t="shared" si="8"/>
        <v>45879</v>
      </c>
      <c r="M56" s="52" t="s">
        <v>423</v>
      </c>
    </row>
    <row r="57" spans="1:13">
      <c r="A57" s="38"/>
      <c r="B57" s="313"/>
      <c r="C57" s="337"/>
      <c r="D57" s="17" t="s">
        <v>424</v>
      </c>
      <c r="E57" s="17"/>
      <c r="F57" s="18">
        <f t="shared" si="8"/>
        <v>45880</v>
      </c>
      <c r="G57" s="18">
        <f t="shared" si="8"/>
        <v>45881</v>
      </c>
      <c r="H57" s="18">
        <f t="shared" si="8"/>
        <v>45882</v>
      </c>
      <c r="I57" s="18">
        <f t="shared" si="8"/>
        <v>45883</v>
      </c>
      <c r="J57" s="18">
        <f t="shared" si="8"/>
        <v>45884</v>
      </c>
      <c r="K57" s="34">
        <f t="shared" si="8"/>
        <v>45885</v>
      </c>
      <c r="L57" s="34">
        <f t="shared" si="8"/>
        <v>45886</v>
      </c>
      <c r="M57" s="21"/>
    </row>
    <row r="58" spans="1:13">
      <c r="A58" s="38"/>
      <c r="B58" s="313" t="s">
        <v>425</v>
      </c>
      <c r="C58" s="314" t="s">
        <v>171</v>
      </c>
      <c r="D58" s="40" t="s">
        <v>112</v>
      </c>
      <c r="E58" s="22"/>
      <c r="F58" s="23">
        <f t="shared" si="8"/>
        <v>45887</v>
      </c>
      <c r="G58" s="23">
        <f t="shared" si="8"/>
        <v>45888</v>
      </c>
      <c r="H58" s="23">
        <f t="shared" si="8"/>
        <v>45889</v>
      </c>
      <c r="I58" s="23">
        <f t="shared" si="8"/>
        <v>45890</v>
      </c>
      <c r="J58" s="23">
        <f t="shared" si="8"/>
        <v>45891</v>
      </c>
      <c r="K58" s="35">
        <f t="shared" si="8"/>
        <v>45892</v>
      </c>
      <c r="L58" s="35">
        <f t="shared" si="8"/>
        <v>45893</v>
      </c>
      <c r="M58" s="24" t="s">
        <v>426</v>
      </c>
    </row>
    <row r="59" spans="1:13">
      <c r="A59" s="38"/>
      <c r="B59" s="313"/>
      <c r="C59" s="314"/>
      <c r="D59" s="40" t="s">
        <v>113</v>
      </c>
      <c r="E59" s="22"/>
      <c r="F59" s="23">
        <f t="shared" si="8"/>
        <v>45894</v>
      </c>
      <c r="G59" s="23">
        <f t="shared" si="8"/>
        <v>45895</v>
      </c>
      <c r="H59" s="23">
        <f t="shared" si="8"/>
        <v>45896</v>
      </c>
      <c r="I59" s="23">
        <f t="shared" si="8"/>
        <v>45897</v>
      </c>
      <c r="J59" s="23">
        <f t="shared" si="8"/>
        <v>45898</v>
      </c>
      <c r="K59" s="35">
        <f t="shared" si="8"/>
        <v>45899</v>
      </c>
      <c r="L59" s="35">
        <f t="shared" si="8"/>
        <v>45900</v>
      </c>
      <c r="M59" s="21"/>
    </row>
    <row r="60" spans="1:13" ht="12.6" customHeight="1">
      <c r="A60" s="38"/>
      <c r="B60" s="313" t="s">
        <v>55</v>
      </c>
      <c r="C60" s="314" t="s">
        <v>425</v>
      </c>
      <c r="D60" s="40" t="s">
        <v>114</v>
      </c>
      <c r="E60" s="22"/>
      <c r="F60" s="23">
        <f t="shared" si="8"/>
        <v>45901</v>
      </c>
      <c r="G60" s="23">
        <f t="shared" si="8"/>
        <v>45902</v>
      </c>
      <c r="H60" s="23">
        <f t="shared" si="8"/>
        <v>45903</v>
      </c>
      <c r="I60" s="23">
        <f t="shared" si="8"/>
        <v>45904</v>
      </c>
      <c r="J60" s="23">
        <f t="shared" si="8"/>
        <v>45905</v>
      </c>
      <c r="K60" s="35">
        <f t="shared" si="8"/>
        <v>45906</v>
      </c>
      <c r="L60" s="35">
        <f t="shared" si="8"/>
        <v>45907</v>
      </c>
      <c r="M60" s="21"/>
    </row>
    <row r="61" spans="1:13" ht="12.6" customHeight="1">
      <c r="A61" s="38"/>
      <c r="B61" s="313"/>
      <c r="C61" s="314"/>
      <c r="D61" s="40" t="s">
        <v>115</v>
      </c>
      <c r="E61" s="22">
        <v>9</v>
      </c>
      <c r="F61" s="23">
        <f t="shared" si="8"/>
        <v>45908</v>
      </c>
      <c r="G61" s="23">
        <f t="shared" si="8"/>
        <v>45909</v>
      </c>
      <c r="H61" s="23">
        <f t="shared" si="8"/>
        <v>45910</v>
      </c>
      <c r="I61" s="23">
        <f t="shared" si="8"/>
        <v>45911</v>
      </c>
      <c r="J61" s="23">
        <f t="shared" si="8"/>
        <v>45912</v>
      </c>
      <c r="K61" s="35">
        <f t="shared" si="8"/>
        <v>45913</v>
      </c>
      <c r="L61" s="35">
        <f t="shared" si="8"/>
        <v>45914</v>
      </c>
      <c r="M61" s="21"/>
    </row>
    <row r="62" spans="1:13">
      <c r="A62" s="38"/>
      <c r="B62" s="313" t="s">
        <v>58</v>
      </c>
      <c r="C62" s="314" t="s">
        <v>55</v>
      </c>
      <c r="D62" s="40" t="s">
        <v>116</v>
      </c>
      <c r="E62" s="22"/>
      <c r="F62" s="23">
        <f t="shared" si="8"/>
        <v>45915</v>
      </c>
      <c r="G62" s="23">
        <f t="shared" si="8"/>
        <v>45916</v>
      </c>
      <c r="H62" s="23">
        <f t="shared" si="8"/>
        <v>45917</v>
      </c>
      <c r="I62" s="23">
        <f t="shared" si="8"/>
        <v>45918</v>
      </c>
      <c r="J62" s="23">
        <f t="shared" si="8"/>
        <v>45919</v>
      </c>
      <c r="K62" s="35">
        <f t="shared" si="8"/>
        <v>45920</v>
      </c>
      <c r="L62" s="35">
        <f t="shared" si="8"/>
        <v>45921</v>
      </c>
      <c r="M62" s="21"/>
    </row>
    <row r="63" spans="1:13">
      <c r="A63" s="38"/>
      <c r="B63" s="313"/>
      <c r="C63" s="314"/>
      <c r="D63" s="40" t="s">
        <v>117</v>
      </c>
      <c r="E63" s="22"/>
      <c r="F63" s="23">
        <f t="shared" si="8"/>
        <v>45922</v>
      </c>
      <c r="G63" s="23">
        <f t="shared" si="8"/>
        <v>45923</v>
      </c>
      <c r="H63" s="23">
        <f t="shared" si="8"/>
        <v>45924</v>
      </c>
      <c r="I63" s="23">
        <f t="shared" si="8"/>
        <v>45925</v>
      </c>
      <c r="J63" s="23">
        <f t="shared" si="8"/>
        <v>45926</v>
      </c>
      <c r="K63" s="35">
        <f t="shared" si="8"/>
        <v>45927</v>
      </c>
      <c r="L63" s="35">
        <f t="shared" si="8"/>
        <v>45928</v>
      </c>
      <c r="M63" s="21"/>
    </row>
    <row r="64" spans="1:13" ht="13.15" customHeight="1">
      <c r="A64" s="38"/>
      <c r="B64" s="313" t="s">
        <v>61</v>
      </c>
      <c r="C64" s="314" t="s">
        <v>58</v>
      </c>
      <c r="D64" s="40" t="s">
        <v>118</v>
      </c>
      <c r="E64" s="22"/>
      <c r="F64" s="23">
        <f t="shared" si="8"/>
        <v>45929</v>
      </c>
      <c r="G64" s="23">
        <f t="shared" si="8"/>
        <v>45930</v>
      </c>
      <c r="H64" s="23">
        <f t="shared" si="8"/>
        <v>45931</v>
      </c>
      <c r="I64" s="23">
        <f t="shared" si="8"/>
        <v>45932</v>
      </c>
      <c r="J64" s="23">
        <f t="shared" si="8"/>
        <v>45933</v>
      </c>
      <c r="K64" s="35">
        <f t="shared" si="8"/>
        <v>45934</v>
      </c>
      <c r="L64" s="35">
        <f t="shared" si="8"/>
        <v>45935</v>
      </c>
      <c r="M64" s="21"/>
    </row>
    <row r="65" spans="1:13">
      <c r="A65" s="38"/>
      <c r="B65" s="313"/>
      <c r="C65" s="314"/>
      <c r="D65" s="40" t="s">
        <v>119</v>
      </c>
      <c r="E65" s="22">
        <v>10</v>
      </c>
      <c r="F65" s="23">
        <f t="shared" si="8"/>
        <v>45936</v>
      </c>
      <c r="G65" s="23">
        <f t="shared" si="8"/>
        <v>45937</v>
      </c>
      <c r="H65" s="23">
        <f t="shared" si="8"/>
        <v>45938</v>
      </c>
      <c r="I65" s="23">
        <f t="shared" si="8"/>
        <v>45939</v>
      </c>
      <c r="J65" s="23">
        <f t="shared" si="8"/>
        <v>45940</v>
      </c>
      <c r="K65" s="35">
        <f t="shared" si="8"/>
        <v>45941</v>
      </c>
      <c r="L65" s="35">
        <f t="shared" si="8"/>
        <v>45942</v>
      </c>
      <c r="M65" s="21"/>
    </row>
    <row r="66" spans="1:13">
      <c r="A66" s="38"/>
      <c r="B66" s="313" t="s">
        <v>64</v>
      </c>
      <c r="C66" s="314" t="s">
        <v>61</v>
      </c>
      <c r="D66" s="40" t="s">
        <v>120</v>
      </c>
      <c r="E66" s="22"/>
      <c r="F66" s="23">
        <f t="shared" si="8"/>
        <v>45943</v>
      </c>
      <c r="G66" s="23">
        <f t="shared" si="8"/>
        <v>45944</v>
      </c>
      <c r="H66" s="23">
        <f t="shared" si="8"/>
        <v>45945</v>
      </c>
      <c r="I66" s="23">
        <f t="shared" si="8"/>
        <v>45946</v>
      </c>
      <c r="J66" s="23">
        <f t="shared" si="8"/>
        <v>45947</v>
      </c>
      <c r="K66" s="35">
        <f t="shared" si="8"/>
        <v>45948</v>
      </c>
      <c r="L66" s="35">
        <f t="shared" si="8"/>
        <v>45949</v>
      </c>
      <c r="M66" s="21"/>
    </row>
    <row r="67" spans="1:13">
      <c r="A67" s="38"/>
      <c r="B67" s="313"/>
      <c r="C67" s="314"/>
      <c r="D67" s="40" t="s">
        <v>121</v>
      </c>
      <c r="E67" s="22"/>
      <c r="F67" s="23">
        <f t="shared" si="8"/>
        <v>45950</v>
      </c>
      <c r="G67" s="23">
        <f t="shared" si="8"/>
        <v>45951</v>
      </c>
      <c r="H67" s="23">
        <f t="shared" si="8"/>
        <v>45952</v>
      </c>
      <c r="I67" s="23">
        <f t="shared" si="8"/>
        <v>45953</v>
      </c>
      <c r="J67" s="23">
        <f t="shared" si="8"/>
        <v>45954</v>
      </c>
      <c r="K67" s="35">
        <f t="shared" si="8"/>
        <v>45955</v>
      </c>
      <c r="L67" s="35">
        <f t="shared" si="8"/>
        <v>45956</v>
      </c>
      <c r="M67" s="21"/>
    </row>
    <row r="68" spans="1:13">
      <c r="A68" s="38"/>
      <c r="B68" s="313" t="s">
        <v>67</v>
      </c>
      <c r="C68" s="314" t="s">
        <v>64</v>
      </c>
      <c r="D68" s="40" t="s">
        <v>122</v>
      </c>
      <c r="E68" s="22"/>
      <c r="F68" s="23">
        <f t="shared" ref="F68:L83" si="9">$O$1-WEEKDAY($O$1,2)+COLUMN(A:A)+(ROW(65:65)-1)*7</f>
        <v>45957</v>
      </c>
      <c r="G68" s="23">
        <f t="shared" si="9"/>
        <v>45958</v>
      </c>
      <c r="H68" s="23">
        <f t="shared" si="9"/>
        <v>45959</v>
      </c>
      <c r="I68" s="23">
        <f t="shared" si="9"/>
        <v>45960</v>
      </c>
      <c r="J68" s="23">
        <f t="shared" si="9"/>
        <v>45961</v>
      </c>
      <c r="K68" s="35">
        <f t="shared" si="9"/>
        <v>45962</v>
      </c>
      <c r="L68" s="35">
        <f t="shared" si="9"/>
        <v>45963</v>
      </c>
      <c r="M68" s="21"/>
    </row>
    <row r="69" spans="1:13">
      <c r="A69" s="38"/>
      <c r="B69" s="313"/>
      <c r="C69" s="314"/>
      <c r="D69" s="40" t="s">
        <v>123</v>
      </c>
      <c r="E69" s="22"/>
      <c r="F69" s="23">
        <f t="shared" si="9"/>
        <v>45964</v>
      </c>
      <c r="G69" s="23">
        <f t="shared" si="9"/>
        <v>45965</v>
      </c>
      <c r="H69" s="23">
        <f t="shared" si="9"/>
        <v>45966</v>
      </c>
      <c r="I69" s="23">
        <f t="shared" si="9"/>
        <v>45967</v>
      </c>
      <c r="J69" s="23">
        <f t="shared" si="9"/>
        <v>45968</v>
      </c>
      <c r="K69" s="35">
        <f t="shared" si="9"/>
        <v>45969</v>
      </c>
      <c r="L69" s="35">
        <f t="shared" si="9"/>
        <v>45970</v>
      </c>
      <c r="M69" s="21"/>
    </row>
    <row r="70" spans="1:13">
      <c r="A70" s="38"/>
      <c r="B70" s="313" t="s">
        <v>70</v>
      </c>
      <c r="C70" s="314" t="s">
        <v>67</v>
      </c>
      <c r="D70" s="40" t="s">
        <v>124</v>
      </c>
      <c r="E70" s="22">
        <v>11</v>
      </c>
      <c r="F70" s="23">
        <f t="shared" si="9"/>
        <v>45971</v>
      </c>
      <c r="G70" s="23">
        <f t="shared" si="9"/>
        <v>45972</v>
      </c>
      <c r="H70" s="23">
        <f t="shared" si="9"/>
        <v>45973</v>
      </c>
      <c r="I70" s="23">
        <f t="shared" si="9"/>
        <v>45974</v>
      </c>
      <c r="J70" s="23">
        <f t="shared" si="9"/>
        <v>45975</v>
      </c>
      <c r="K70" s="35">
        <f t="shared" si="9"/>
        <v>45976</v>
      </c>
      <c r="L70" s="35">
        <f t="shared" si="9"/>
        <v>45977</v>
      </c>
      <c r="M70" s="21"/>
    </row>
    <row r="71" spans="1:13">
      <c r="A71" s="38"/>
      <c r="B71" s="313"/>
      <c r="C71" s="314"/>
      <c r="D71" s="40" t="s">
        <v>125</v>
      </c>
      <c r="E71" s="22"/>
      <c r="F71" s="23">
        <f t="shared" si="9"/>
        <v>45978</v>
      </c>
      <c r="G71" s="23">
        <f t="shared" si="9"/>
        <v>45979</v>
      </c>
      <c r="H71" s="23">
        <f t="shared" si="9"/>
        <v>45980</v>
      </c>
      <c r="I71" s="23">
        <f t="shared" si="9"/>
        <v>45981</v>
      </c>
      <c r="J71" s="23">
        <f t="shared" si="9"/>
        <v>45982</v>
      </c>
      <c r="K71" s="35">
        <f t="shared" si="9"/>
        <v>45983</v>
      </c>
      <c r="L71" s="35">
        <f t="shared" si="9"/>
        <v>45984</v>
      </c>
      <c r="M71" s="21"/>
    </row>
    <row r="72" spans="1:13">
      <c r="A72" s="38"/>
      <c r="B72" s="313" t="s">
        <v>73</v>
      </c>
      <c r="C72" s="314" t="s">
        <v>70</v>
      </c>
      <c r="D72" s="40" t="s">
        <v>126</v>
      </c>
      <c r="E72" s="22"/>
      <c r="F72" s="23">
        <f t="shared" si="9"/>
        <v>45985</v>
      </c>
      <c r="G72" s="23">
        <f t="shared" si="9"/>
        <v>45986</v>
      </c>
      <c r="H72" s="23">
        <f t="shared" si="9"/>
        <v>45987</v>
      </c>
      <c r="I72" s="23">
        <f t="shared" si="9"/>
        <v>45988</v>
      </c>
      <c r="J72" s="23">
        <f t="shared" si="9"/>
        <v>45989</v>
      </c>
      <c r="K72" s="35">
        <f t="shared" si="9"/>
        <v>45990</v>
      </c>
      <c r="L72" s="35">
        <f t="shared" si="9"/>
        <v>45991</v>
      </c>
      <c r="M72" s="21"/>
    </row>
    <row r="73" spans="1:13">
      <c r="A73" s="38"/>
      <c r="B73" s="313"/>
      <c r="C73" s="314"/>
      <c r="D73" s="40" t="s">
        <v>127</v>
      </c>
      <c r="E73" s="22"/>
      <c r="F73" s="23">
        <f t="shared" si="9"/>
        <v>45992</v>
      </c>
      <c r="G73" s="23">
        <f t="shared" si="9"/>
        <v>45993</v>
      </c>
      <c r="H73" s="23">
        <f t="shared" si="9"/>
        <v>45994</v>
      </c>
      <c r="I73" s="23">
        <f t="shared" si="9"/>
        <v>45995</v>
      </c>
      <c r="J73" s="23">
        <f t="shared" si="9"/>
        <v>45996</v>
      </c>
      <c r="K73" s="35">
        <f t="shared" si="9"/>
        <v>45997</v>
      </c>
      <c r="L73" s="35">
        <f t="shared" si="9"/>
        <v>45998</v>
      </c>
      <c r="M73" s="21"/>
    </row>
    <row r="74" spans="1:13">
      <c r="A74" s="38"/>
      <c r="B74" s="313" t="s">
        <v>76</v>
      </c>
      <c r="C74" s="314" t="s">
        <v>73</v>
      </c>
      <c r="D74" s="40" t="s">
        <v>128</v>
      </c>
      <c r="E74" s="22">
        <v>12</v>
      </c>
      <c r="F74" s="23">
        <f t="shared" si="9"/>
        <v>45999</v>
      </c>
      <c r="G74" s="23">
        <f t="shared" si="9"/>
        <v>46000</v>
      </c>
      <c r="H74" s="23">
        <f t="shared" si="9"/>
        <v>46001</v>
      </c>
      <c r="I74" s="23">
        <f t="shared" si="9"/>
        <v>46002</v>
      </c>
      <c r="J74" s="23">
        <f t="shared" si="9"/>
        <v>46003</v>
      </c>
      <c r="K74" s="35">
        <f t="shared" si="9"/>
        <v>46004</v>
      </c>
      <c r="L74" s="35">
        <f t="shared" si="9"/>
        <v>46005</v>
      </c>
      <c r="M74" s="21"/>
    </row>
    <row r="75" spans="1:13">
      <c r="A75" s="38"/>
      <c r="B75" s="313"/>
      <c r="C75" s="314"/>
      <c r="D75" s="40" t="s">
        <v>129</v>
      </c>
      <c r="E75" s="22"/>
      <c r="F75" s="23">
        <f t="shared" si="9"/>
        <v>46006</v>
      </c>
      <c r="G75" s="23">
        <f t="shared" si="9"/>
        <v>46007</v>
      </c>
      <c r="H75" s="23">
        <f t="shared" si="9"/>
        <v>46008</v>
      </c>
      <c r="I75" s="23">
        <f t="shared" si="9"/>
        <v>46009</v>
      </c>
      <c r="J75" s="23">
        <f t="shared" si="9"/>
        <v>46010</v>
      </c>
      <c r="K75" s="35">
        <f t="shared" si="9"/>
        <v>46011</v>
      </c>
      <c r="L75" s="35">
        <f t="shared" si="9"/>
        <v>46012</v>
      </c>
      <c r="M75" s="21"/>
    </row>
    <row r="76" spans="1:13">
      <c r="A76" s="38"/>
      <c r="B76" s="313" t="s">
        <v>79</v>
      </c>
      <c r="C76" s="314" t="s">
        <v>76</v>
      </c>
      <c r="D76" s="40" t="s">
        <v>130</v>
      </c>
      <c r="E76" s="22"/>
      <c r="F76" s="23">
        <f t="shared" si="9"/>
        <v>46013</v>
      </c>
      <c r="G76" s="23">
        <f t="shared" si="9"/>
        <v>46014</v>
      </c>
      <c r="H76" s="23">
        <f t="shared" si="9"/>
        <v>46015</v>
      </c>
      <c r="I76" s="23">
        <f t="shared" si="9"/>
        <v>46016</v>
      </c>
      <c r="J76" s="23">
        <f t="shared" si="9"/>
        <v>46017</v>
      </c>
      <c r="K76" s="35">
        <f t="shared" si="9"/>
        <v>46018</v>
      </c>
      <c r="L76" s="35">
        <f t="shared" si="9"/>
        <v>46019</v>
      </c>
      <c r="M76" s="21"/>
    </row>
    <row r="77" spans="1:13">
      <c r="A77" s="38"/>
      <c r="B77" s="313"/>
      <c r="C77" s="314"/>
      <c r="D77" s="40" t="s">
        <v>131</v>
      </c>
      <c r="E77" s="22"/>
      <c r="F77" s="23">
        <f t="shared" si="9"/>
        <v>46020</v>
      </c>
      <c r="G77" s="23">
        <f t="shared" si="9"/>
        <v>46021</v>
      </c>
      <c r="H77" s="23">
        <f t="shared" si="9"/>
        <v>46022</v>
      </c>
      <c r="I77" s="23">
        <f t="shared" si="9"/>
        <v>46023</v>
      </c>
      <c r="J77" s="23">
        <f t="shared" si="9"/>
        <v>46024</v>
      </c>
      <c r="K77" s="35">
        <f t="shared" si="9"/>
        <v>46025</v>
      </c>
      <c r="L77" s="35">
        <f t="shared" si="9"/>
        <v>46026</v>
      </c>
      <c r="M77" s="21"/>
    </row>
    <row r="78" spans="1:13">
      <c r="A78" s="38"/>
      <c r="B78" s="313" t="s">
        <v>427</v>
      </c>
      <c r="C78" s="314" t="s">
        <v>79</v>
      </c>
      <c r="D78" s="40" t="s">
        <v>133</v>
      </c>
      <c r="E78" s="40">
        <v>1</v>
      </c>
      <c r="F78" s="41">
        <f t="shared" si="9"/>
        <v>46027</v>
      </c>
      <c r="G78" s="41">
        <f t="shared" si="9"/>
        <v>46028</v>
      </c>
      <c r="H78" s="41">
        <f t="shared" si="9"/>
        <v>46029</v>
      </c>
      <c r="I78" s="41">
        <f t="shared" si="9"/>
        <v>46030</v>
      </c>
      <c r="J78" s="41">
        <f t="shared" si="9"/>
        <v>46031</v>
      </c>
      <c r="K78" s="42">
        <f t="shared" si="9"/>
        <v>46032</v>
      </c>
      <c r="L78" s="42">
        <f t="shared" si="9"/>
        <v>46033</v>
      </c>
      <c r="M78" s="28"/>
    </row>
    <row r="79" spans="1:13">
      <c r="A79" s="38"/>
      <c r="B79" s="313"/>
      <c r="C79" s="314"/>
      <c r="D79" s="40" t="s">
        <v>134</v>
      </c>
      <c r="E79" s="25"/>
      <c r="F79" s="23">
        <f t="shared" si="9"/>
        <v>46034</v>
      </c>
      <c r="G79" s="23">
        <f t="shared" si="9"/>
        <v>46035</v>
      </c>
      <c r="H79" s="23">
        <f t="shared" si="9"/>
        <v>46036</v>
      </c>
      <c r="I79" s="23">
        <f t="shared" si="9"/>
        <v>46037</v>
      </c>
      <c r="J79" s="23">
        <f t="shared" si="9"/>
        <v>46038</v>
      </c>
      <c r="K79" s="35">
        <f t="shared" si="9"/>
        <v>46039</v>
      </c>
      <c r="L79" s="35">
        <f t="shared" si="9"/>
        <v>46040</v>
      </c>
      <c r="M79" s="43"/>
    </row>
    <row r="80" spans="1:13" ht="27">
      <c r="A80" s="38"/>
      <c r="B80" s="338" t="s">
        <v>428</v>
      </c>
      <c r="C80" s="338" t="s">
        <v>428</v>
      </c>
      <c r="D80" s="235" t="s">
        <v>135</v>
      </c>
      <c r="E80" s="235"/>
      <c r="F80" s="237">
        <f t="shared" si="9"/>
        <v>46041</v>
      </c>
      <c r="G80" s="237">
        <f t="shared" si="9"/>
        <v>46042</v>
      </c>
      <c r="H80" s="237">
        <f t="shared" si="9"/>
        <v>46043</v>
      </c>
      <c r="I80" s="237">
        <f t="shared" si="9"/>
        <v>46044</v>
      </c>
      <c r="J80" s="237">
        <f t="shared" si="9"/>
        <v>46045</v>
      </c>
      <c r="K80" s="237">
        <f t="shared" si="9"/>
        <v>46046</v>
      </c>
      <c r="L80" s="237">
        <f t="shared" si="9"/>
        <v>46047</v>
      </c>
      <c r="M80" s="247" t="s">
        <v>429</v>
      </c>
    </row>
    <row r="81" spans="1:13">
      <c r="A81" s="38"/>
      <c r="B81" s="339"/>
      <c r="C81" s="339"/>
      <c r="D81" s="235" t="s">
        <v>136</v>
      </c>
      <c r="E81" s="235"/>
      <c r="F81" s="240">
        <f t="shared" si="9"/>
        <v>46048</v>
      </c>
      <c r="G81" s="240">
        <f t="shared" si="9"/>
        <v>46049</v>
      </c>
      <c r="H81" s="236">
        <f t="shared" si="9"/>
        <v>46050</v>
      </c>
      <c r="I81" s="236">
        <f t="shared" si="9"/>
        <v>46051</v>
      </c>
      <c r="J81" s="236">
        <f t="shared" si="9"/>
        <v>46052</v>
      </c>
      <c r="K81" s="237">
        <f t="shared" si="9"/>
        <v>46053</v>
      </c>
      <c r="L81" s="237">
        <f t="shared" si="9"/>
        <v>46054</v>
      </c>
      <c r="M81" s="242"/>
    </row>
    <row r="82" spans="1:13" ht="14.25" thickBot="1">
      <c r="A82" s="38"/>
      <c r="B82" s="340"/>
      <c r="C82" s="340"/>
      <c r="D82" s="243" t="s">
        <v>137</v>
      </c>
      <c r="E82" s="243">
        <v>2</v>
      </c>
      <c r="F82" s="244">
        <f t="shared" si="9"/>
        <v>46055</v>
      </c>
      <c r="G82" s="244">
        <f t="shared" si="9"/>
        <v>46056</v>
      </c>
      <c r="H82" s="244">
        <f t="shared" si="9"/>
        <v>46057</v>
      </c>
      <c r="I82" s="244">
        <f t="shared" si="9"/>
        <v>46058</v>
      </c>
      <c r="J82" s="244">
        <f t="shared" si="9"/>
        <v>46059</v>
      </c>
      <c r="K82" s="245">
        <f t="shared" si="9"/>
        <v>46060</v>
      </c>
      <c r="L82" s="245">
        <f t="shared" si="9"/>
        <v>46061</v>
      </c>
      <c r="M82" s="248"/>
    </row>
    <row r="83" spans="1:13" ht="14.25" thickTop="1">
      <c r="A83" s="38"/>
      <c r="B83" s="319" t="s">
        <v>430</v>
      </c>
      <c r="C83" s="321" t="s">
        <v>427</v>
      </c>
      <c r="D83" s="44" t="s">
        <v>138</v>
      </c>
      <c r="E83" s="44"/>
      <c r="F83" s="45">
        <f t="shared" si="9"/>
        <v>46062</v>
      </c>
      <c r="G83" s="45">
        <f t="shared" si="9"/>
        <v>46063</v>
      </c>
      <c r="H83" s="45">
        <f t="shared" si="9"/>
        <v>46064</v>
      </c>
      <c r="I83" s="45">
        <f t="shared" si="9"/>
        <v>46065</v>
      </c>
      <c r="J83" s="45">
        <f t="shared" si="9"/>
        <v>46066</v>
      </c>
      <c r="K83" s="46">
        <f t="shared" si="9"/>
        <v>46067</v>
      </c>
      <c r="L83" s="46">
        <f t="shared" si="9"/>
        <v>46068</v>
      </c>
      <c r="M83" s="48" t="s">
        <v>431</v>
      </c>
    </row>
    <row r="84" spans="1:13">
      <c r="A84" s="38"/>
      <c r="B84" s="313"/>
      <c r="C84" s="314"/>
      <c r="D84" s="22" t="s">
        <v>139</v>
      </c>
      <c r="E84" s="22"/>
      <c r="F84" s="23">
        <f t="shared" ref="F84:L99" si="10">$O$1-WEEKDAY($O$1,2)+COLUMN(A:A)+(ROW(81:81)-1)*7</f>
        <v>46069</v>
      </c>
      <c r="G84" s="23">
        <f t="shared" si="10"/>
        <v>46070</v>
      </c>
      <c r="H84" s="23">
        <f t="shared" si="10"/>
        <v>46071</v>
      </c>
      <c r="I84" s="23">
        <f t="shared" si="10"/>
        <v>46072</v>
      </c>
      <c r="J84" s="23">
        <f t="shared" si="10"/>
        <v>46073</v>
      </c>
      <c r="K84" s="35">
        <f t="shared" si="10"/>
        <v>46074</v>
      </c>
      <c r="L84" s="35">
        <f t="shared" si="10"/>
        <v>46075</v>
      </c>
      <c r="M84" s="26"/>
    </row>
    <row r="85" spans="1:13">
      <c r="A85" s="38"/>
      <c r="B85" s="313" t="s">
        <v>432</v>
      </c>
      <c r="C85" s="314" t="s">
        <v>430</v>
      </c>
      <c r="D85" s="22" t="s">
        <v>140</v>
      </c>
      <c r="E85" s="22"/>
      <c r="F85" s="23">
        <f t="shared" si="10"/>
        <v>46076</v>
      </c>
      <c r="G85" s="23">
        <f t="shared" si="10"/>
        <v>46077</v>
      </c>
      <c r="H85" s="23">
        <f t="shared" si="10"/>
        <v>46078</v>
      </c>
      <c r="I85" s="23">
        <f t="shared" si="10"/>
        <v>46079</v>
      </c>
      <c r="J85" s="23">
        <f t="shared" si="10"/>
        <v>46080</v>
      </c>
      <c r="K85" s="35">
        <f t="shared" si="10"/>
        <v>46081</v>
      </c>
      <c r="L85" s="35">
        <f t="shared" si="10"/>
        <v>46082</v>
      </c>
      <c r="M85" s="21"/>
    </row>
    <row r="86" spans="1:13">
      <c r="A86" s="38"/>
      <c r="B86" s="313"/>
      <c r="C86" s="314"/>
      <c r="D86" s="22" t="s">
        <v>141</v>
      </c>
      <c r="E86" s="22">
        <v>3</v>
      </c>
      <c r="F86" s="23">
        <f t="shared" si="10"/>
        <v>46083</v>
      </c>
      <c r="G86" s="23">
        <f t="shared" si="10"/>
        <v>46084</v>
      </c>
      <c r="H86" s="23">
        <f t="shared" si="10"/>
        <v>46085</v>
      </c>
      <c r="I86" s="23">
        <f t="shared" si="10"/>
        <v>46086</v>
      </c>
      <c r="J86" s="23">
        <f t="shared" si="10"/>
        <v>46087</v>
      </c>
      <c r="K86" s="35">
        <f t="shared" si="10"/>
        <v>46088</v>
      </c>
      <c r="L86" s="35">
        <f t="shared" si="10"/>
        <v>46089</v>
      </c>
      <c r="M86" s="21"/>
    </row>
    <row r="87" spans="1:13">
      <c r="A87" s="38"/>
      <c r="B87" s="313" t="s">
        <v>92</v>
      </c>
      <c r="C87" s="314" t="s">
        <v>432</v>
      </c>
      <c r="D87" s="22" t="s">
        <v>142</v>
      </c>
      <c r="E87" s="22"/>
      <c r="F87" s="23">
        <f t="shared" si="10"/>
        <v>46090</v>
      </c>
      <c r="G87" s="23">
        <f t="shared" si="10"/>
        <v>46091</v>
      </c>
      <c r="H87" s="23">
        <f t="shared" si="10"/>
        <v>46092</v>
      </c>
      <c r="I87" s="23">
        <f t="shared" si="10"/>
        <v>46093</v>
      </c>
      <c r="J87" s="23">
        <f t="shared" si="10"/>
        <v>46094</v>
      </c>
      <c r="K87" s="35">
        <f t="shared" si="10"/>
        <v>46095</v>
      </c>
      <c r="L87" s="35">
        <f t="shared" si="10"/>
        <v>46096</v>
      </c>
      <c r="M87" s="21"/>
    </row>
    <row r="88" spans="1:13">
      <c r="A88" s="38"/>
      <c r="B88" s="313"/>
      <c r="C88" s="314"/>
      <c r="D88" s="22" t="s">
        <v>143</v>
      </c>
      <c r="E88" s="22"/>
      <c r="F88" s="23">
        <f t="shared" si="10"/>
        <v>46097</v>
      </c>
      <c r="G88" s="23">
        <f t="shared" si="10"/>
        <v>46098</v>
      </c>
      <c r="H88" s="23">
        <f t="shared" si="10"/>
        <v>46099</v>
      </c>
      <c r="I88" s="23">
        <f t="shared" si="10"/>
        <v>46100</v>
      </c>
      <c r="J88" s="23">
        <f t="shared" si="10"/>
        <v>46101</v>
      </c>
      <c r="K88" s="35">
        <f t="shared" si="10"/>
        <v>46102</v>
      </c>
      <c r="L88" s="35">
        <f t="shared" si="10"/>
        <v>46103</v>
      </c>
      <c r="M88" s="21"/>
    </row>
    <row r="89" spans="1:13">
      <c r="A89" s="38"/>
      <c r="B89" s="313" t="s">
        <v>95</v>
      </c>
      <c r="C89" s="314" t="s">
        <v>92</v>
      </c>
      <c r="D89" s="22" t="s">
        <v>144</v>
      </c>
      <c r="E89" s="22"/>
      <c r="F89" s="23">
        <f t="shared" si="10"/>
        <v>46104</v>
      </c>
      <c r="G89" s="23">
        <f t="shared" si="10"/>
        <v>46105</v>
      </c>
      <c r="H89" s="23">
        <f t="shared" si="10"/>
        <v>46106</v>
      </c>
      <c r="I89" s="23">
        <f t="shared" si="10"/>
        <v>46107</v>
      </c>
      <c r="J89" s="23">
        <f t="shared" si="10"/>
        <v>46108</v>
      </c>
      <c r="K89" s="35">
        <f t="shared" si="10"/>
        <v>46109</v>
      </c>
      <c r="L89" s="35">
        <f t="shared" si="10"/>
        <v>46110</v>
      </c>
      <c r="M89" s="21"/>
    </row>
    <row r="90" spans="1:13">
      <c r="A90" s="38"/>
      <c r="B90" s="313"/>
      <c r="C90" s="314"/>
      <c r="D90" s="22" t="s">
        <v>145</v>
      </c>
      <c r="E90" s="22"/>
      <c r="F90" s="23">
        <f t="shared" si="10"/>
        <v>46111</v>
      </c>
      <c r="G90" s="23">
        <f t="shared" si="10"/>
        <v>46112</v>
      </c>
      <c r="H90" s="23">
        <f t="shared" si="10"/>
        <v>46113</v>
      </c>
      <c r="I90" s="23">
        <f t="shared" si="10"/>
        <v>46114</v>
      </c>
      <c r="J90" s="23">
        <f t="shared" si="10"/>
        <v>46115</v>
      </c>
      <c r="K90" s="35">
        <f t="shared" si="10"/>
        <v>46116</v>
      </c>
      <c r="L90" s="35">
        <f t="shared" si="10"/>
        <v>46117</v>
      </c>
      <c r="M90" s="21"/>
    </row>
    <row r="91" spans="1:13">
      <c r="A91" s="38"/>
      <c r="B91" s="313" t="s">
        <v>98</v>
      </c>
      <c r="C91" s="314" t="s">
        <v>95</v>
      </c>
      <c r="D91" s="22" t="s">
        <v>146</v>
      </c>
      <c r="E91" s="22">
        <v>4</v>
      </c>
      <c r="F91" s="23">
        <f t="shared" si="10"/>
        <v>46118</v>
      </c>
      <c r="G91" s="23">
        <f t="shared" si="10"/>
        <v>46119</v>
      </c>
      <c r="H91" s="23">
        <f t="shared" si="10"/>
        <v>46120</v>
      </c>
      <c r="I91" s="23">
        <f t="shared" si="10"/>
        <v>46121</v>
      </c>
      <c r="J91" s="23">
        <f t="shared" si="10"/>
        <v>46122</v>
      </c>
      <c r="K91" s="35">
        <f t="shared" si="10"/>
        <v>46123</v>
      </c>
      <c r="L91" s="35">
        <f t="shared" si="10"/>
        <v>46124</v>
      </c>
      <c r="M91" s="21"/>
    </row>
    <row r="92" spans="1:13">
      <c r="A92" s="38"/>
      <c r="B92" s="313"/>
      <c r="C92" s="314"/>
      <c r="D92" s="22" t="s">
        <v>147</v>
      </c>
      <c r="E92" s="22"/>
      <c r="F92" s="23">
        <f t="shared" si="10"/>
        <v>46125</v>
      </c>
      <c r="G92" s="23">
        <f t="shared" si="10"/>
        <v>46126</v>
      </c>
      <c r="H92" s="23">
        <f t="shared" si="10"/>
        <v>46127</v>
      </c>
      <c r="I92" s="23">
        <f t="shared" si="10"/>
        <v>46128</v>
      </c>
      <c r="J92" s="23">
        <f t="shared" si="10"/>
        <v>46129</v>
      </c>
      <c r="K92" s="35">
        <f t="shared" si="10"/>
        <v>46130</v>
      </c>
      <c r="L92" s="35">
        <f t="shared" si="10"/>
        <v>46131</v>
      </c>
      <c r="M92" s="21"/>
    </row>
    <row r="93" spans="1:13">
      <c r="A93" s="38"/>
      <c r="B93" s="313" t="s">
        <v>101</v>
      </c>
      <c r="C93" s="314" t="s">
        <v>98</v>
      </c>
      <c r="D93" s="22" t="s">
        <v>148</v>
      </c>
      <c r="E93" s="22"/>
      <c r="F93" s="23">
        <f t="shared" si="10"/>
        <v>46132</v>
      </c>
      <c r="G93" s="23">
        <f t="shared" si="10"/>
        <v>46133</v>
      </c>
      <c r="H93" s="23">
        <f t="shared" si="10"/>
        <v>46134</v>
      </c>
      <c r="I93" s="23">
        <f t="shared" si="10"/>
        <v>46135</v>
      </c>
      <c r="J93" s="23">
        <f t="shared" si="10"/>
        <v>46136</v>
      </c>
      <c r="K93" s="35">
        <f t="shared" si="10"/>
        <v>46137</v>
      </c>
      <c r="L93" s="35">
        <f t="shared" si="10"/>
        <v>46138</v>
      </c>
      <c r="M93" s="21"/>
    </row>
    <row r="94" spans="1:13">
      <c r="A94" s="38"/>
      <c r="B94" s="313"/>
      <c r="C94" s="314"/>
      <c r="D94" s="22" t="s">
        <v>149</v>
      </c>
      <c r="E94" s="22"/>
      <c r="F94" s="23">
        <f t="shared" si="10"/>
        <v>46139</v>
      </c>
      <c r="G94" s="23">
        <f t="shared" si="10"/>
        <v>46140</v>
      </c>
      <c r="H94" s="23">
        <f t="shared" si="10"/>
        <v>46141</v>
      </c>
      <c r="I94" s="23">
        <f t="shared" si="10"/>
        <v>46142</v>
      </c>
      <c r="J94" s="23">
        <f t="shared" si="10"/>
        <v>46143</v>
      </c>
      <c r="K94" s="35">
        <f t="shared" si="10"/>
        <v>46144</v>
      </c>
      <c r="L94" s="35">
        <f t="shared" si="10"/>
        <v>46145</v>
      </c>
      <c r="M94" s="21"/>
    </row>
    <row r="95" spans="1:13">
      <c r="A95" s="38"/>
      <c r="B95" s="313" t="s">
        <v>104</v>
      </c>
      <c r="C95" s="314" t="s">
        <v>101</v>
      </c>
      <c r="D95" s="22" t="s">
        <v>150</v>
      </c>
      <c r="E95" s="22">
        <v>5</v>
      </c>
      <c r="F95" s="23">
        <f t="shared" si="10"/>
        <v>46146</v>
      </c>
      <c r="G95" s="23">
        <f t="shared" si="10"/>
        <v>46147</v>
      </c>
      <c r="H95" s="23">
        <f t="shared" si="10"/>
        <v>46148</v>
      </c>
      <c r="I95" s="23">
        <f t="shared" si="10"/>
        <v>46149</v>
      </c>
      <c r="J95" s="23">
        <f t="shared" si="10"/>
        <v>46150</v>
      </c>
      <c r="K95" s="35">
        <f t="shared" si="10"/>
        <v>46151</v>
      </c>
      <c r="L95" s="35">
        <f t="shared" si="10"/>
        <v>46152</v>
      </c>
      <c r="M95" s="21"/>
    </row>
    <row r="96" spans="1:13">
      <c r="A96" s="38"/>
      <c r="B96" s="313"/>
      <c r="C96" s="314"/>
      <c r="D96" s="22" t="s">
        <v>151</v>
      </c>
      <c r="E96" s="22"/>
      <c r="F96" s="23">
        <f t="shared" si="10"/>
        <v>46153</v>
      </c>
      <c r="G96" s="23">
        <f t="shared" si="10"/>
        <v>46154</v>
      </c>
      <c r="H96" s="23">
        <f t="shared" si="10"/>
        <v>46155</v>
      </c>
      <c r="I96" s="23">
        <f t="shared" si="10"/>
        <v>46156</v>
      </c>
      <c r="J96" s="23">
        <f t="shared" si="10"/>
        <v>46157</v>
      </c>
      <c r="K96" s="35">
        <f t="shared" si="10"/>
        <v>46158</v>
      </c>
      <c r="L96" s="35">
        <f t="shared" si="10"/>
        <v>46159</v>
      </c>
      <c r="M96" s="21"/>
    </row>
    <row r="97" spans="1:13">
      <c r="A97" s="38"/>
      <c r="B97" s="313" t="s">
        <v>107</v>
      </c>
      <c r="C97" s="314" t="s">
        <v>104</v>
      </c>
      <c r="D97" s="22" t="s">
        <v>152</v>
      </c>
      <c r="E97" s="22"/>
      <c r="F97" s="23">
        <f t="shared" si="10"/>
        <v>46160</v>
      </c>
      <c r="G97" s="23">
        <f t="shared" si="10"/>
        <v>46161</v>
      </c>
      <c r="H97" s="23">
        <f t="shared" si="10"/>
        <v>46162</v>
      </c>
      <c r="I97" s="23">
        <f t="shared" si="10"/>
        <v>46163</v>
      </c>
      <c r="J97" s="23">
        <f t="shared" si="10"/>
        <v>46164</v>
      </c>
      <c r="K97" s="35">
        <f t="shared" si="10"/>
        <v>46165</v>
      </c>
      <c r="L97" s="35">
        <f t="shared" si="10"/>
        <v>46166</v>
      </c>
      <c r="M97" s="21"/>
    </row>
    <row r="98" spans="1:13">
      <c r="A98" s="38"/>
      <c r="B98" s="313"/>
      <c r="C98" s="314"/>
      <c r="D98" s="22" t="s">
        <v>153</v>
      </c>
      <c r="E98" s="22"/>
      <c r="F98" s="23">
        <f t="shared" si="10"/>
        <v>46167</v>
      </c>
      <c r="G98" s="23">
        <f t="shared" si="10"/>
        <v>46168</v>
      </c>
      <c r="H98" s="23">
        <f t="shared" si="10"/>
        <v>46169</v>
      </c>
      <c r="I98" s="23">
        <f t="shared" si="10"/>
        <v>46170</v>
      </c>
      <c r="J98" s="23">
        <f t="shared" si="10"/>
        <v>46171</v>
      </c>
      <c r="K98" s="35">
        <f t="shared" si="10"/>
        <v>46172</v>
      </c>
      <c r="L98" s="35">
        <f t="shared" si="10"/>
        <v>46173</v>
      </c>
      <c r="M98" s="27" t="s">
        <v>433</v>
      </c>
    </row>
    <row r="99" spans="1:13">
      <c r="A99" s="38"/>
      <c r="B99" s="313" t="s">
        <v>414</v>
      </c>
      <c r="C99" s="314" t="s">
        <v>107</v>
      </c>
      <c r="D99" s="22" t="s">
        <v>154</v>
      </c>
      <c r="E99" s="22">
        <v>6</v>
      </c>
      <c r="F99" s="23">
        <f t="shared" si="10"/>
        <v>46174</v>
      </c>
      <c r="G99" s="23">
        <f t="shared" si="10"/>
        <v>46175</v>
      </c>
      <c r="H99" s="23">
        <f t="shared" si="10"/>
        <v>46176</v>
      </c>
      <c r="I99" s="23">
        <f t="shared" si="10"/>
        <v>46177</v>
      </c>
      <c r="J99" s="23">
        <f t="shared" si="10"/>
        <v>46178</v>
      </c>
      <c r="K99" s="35">
        <f t="shared" si="10"/>
        <v>46179</v>
      </c>
      <c r="L99" s="35">
        <f t="shared" si="10"/>
        <v>46180</v>
      </c>
      <c r="M99" s="27"/>
    </row>
    <row r="100" spans="1:13" ht="14.25" thickBot="1">
      <c r="A100" s="38"/>
      <c r="B100" s="343"/>
      <c r="C100" s="344"/>
      <c r="D100" s="249" t="s">
        <v>155</v>
      </c>
      <c r="E100" s="249"/>
      <c r="F100" s="250">
        <f t="shared" ref="F100:L107" si="11">$O$1-WEEKDAY($O$1,2)+COLUMN(A:A)+(ROW(97:97)-1)*7</f>
        <v>46181</v>
      </c>
      <c r="G100" s="250">
        <f t="shared" si="11"/>
        <v>46182</v>
      </c>
      <c r="H100" s="250">
        <f t="shared" si="11"/>
        <v>46183</v>
      </c>
      <c r="I100" s="250">
        <f t="shared" si="11"/>
        <v>46184</v>
      </c>
      <c r="J100" s="250">
        <f t="shared" si="11"/>
        <v>46185</v>
      </c>
      <c r="K100" s="251">
        <f t="shared" si="11"/>
        <v>46186</v>
      </c>
      <c r="L100" s="251">
        <f t="shared" si="11"/>
        <v>46187</v>
      </c>
      <c r="M100" s="252" t="s">
        <v>434</v>
      </c>
    </row>
    <row r="101" spans="1:13" ht="14.25" thickTop="1">
      <c r="A101" s="38"/>
      <c r="B101" s="341" t="s">
        <v>416</v>
      </c>
      <c r="C101" s="341" t="s">
        <v>416</v>
      </c>
      <c r="D101" s="253" t="s">
        <v>416</v>
      </c>
      <c r="E101" s="253"/>
      <c r="F101" s="254">
        <f t="shared" si="11"/>
        <v>46188</v>
      </c>
      <c r="G101" s="254">
        <f t="shared" si="11"/>
        <v>46189</v>
      </c>
      <c r="H101" s="254">
        <f t="shared" si="11"/>
        <v>46190</v>
      </c>
      <c r="I101" s="254">
        <f t="shared" si="11"/>
        <v>46191</v>
      </c>
      <c r="J101" s="254">
        <f t="shared" si="11"/>
        <v>46192</v>
      </c>
      <c r="K101" s="255">
        <f t="shared" si="11"/>
        <v>46193</v>
      </c>
      <c r="L101" s="255">
        <f t="shared" si="11"/>
        <v>46194</v>
      </c>
      <c r="M101" s="256"/>
    </row>
    <row r="102" spans="1:13">
      <c r="A102" s="38"/>
      <c r="B102" s="326"/>
      <c r="C102" s="326"/>
      <c r="D102" s="253" t="s">
        <v>416</v>
      </c>
      <c r="E102" s="235"/>
      <c r="F102" s="236">
        <f t="shared" si="11"/>
        <v>46195</v>
      </c>
      <c r="G102" s="236">
        <f t="shared" si="11"/>
        <v>46196</v>
      </c>
      <c r="H102" s="236">
        <f t="shared" si="11"/>
        <v>46197</v>
      </c>
      <c r="I102" s="236">
        <f t="shared" si="11"/>
        <v>46198</v>
      </c>
      <c r="J102" s="236">
        <f t="shared" si="11"/>
        <v>46199</v>
      </c>
      <c r="K102" s="237">
        <f t="shared" si="11"/>
        <v>46200</v>
      </c>
      <c r="L102" s="237">
        <f t="shared" si="11"/>
        <v>46201</v>
      </c>
      <c r="M102" s="257"/>
    </row>
    <row r="103" spans="1:13">
      <c r="A103" s="38"/>
      <c r="B103" s="326"/>
      <c r="C103" s="326"/>
      <c r="D103" s="253" t="s">
        <v>416</v>
      </c>
      <c r="E103" s="235"/>
      <c r="F103" s="236">
        <f t="shared" si="11"/>
        <v>46202</v>
      </c>
      <c r="G103" s="236">
        <f t="shared" si="11"/>
        <v>46203</v>
      </c>
      <c r="H103" s="236">
        <f t="shared" si="11"/>
        <v>46204</v>
      </c>
      <c r="I103" s="236">
        <f t="shared" si="11"/>
        <v>46205</v>
      </c>
      <c r="J103" s="236">
        <f t="shared" si="11"/>
        <v>46206</v>
      </c>
      <c r="K103" s="237">
        <f t="shared" si="11"/>
        <v>46207</v>
      </c>
      <c r="L103" s="237">
        <f t="shared" si="11"/>
        <v>46208</v>
      </c>
      <c r="M103" s="242"/>
    </row>
    <row r="104" spans="1:13">
      <c r="A104" s="38"/>
      <c r="B104" s="326"/>
      <c r="C104" s="326"/>
      <c r="D104" s="253" t="s">
        <v>416</v>
      </c>
      <c r="E104" s="235">
        <v>7</v>
      </c>
      <c r="F104" s="236">
        <f t="shared" si="11"/>
        <v>46209</v>
      </c>
      <c r="G104" s="236">
        <f t="shared" si="11"/>
        <v>46210</v>
      </c>
      <c r="H104" s="236">
        <f t="shared" si="11"/>
        <v>46211</v>
      </c>
      <c r="I104" s="236">
        <f t="shared" si="11"/>
        <v>46212</v>
      </c>
      <c r="J104" s="236">
        <f t="shared" si="11"/>
        <v>46213</v>
      </c>
      <c r="K104" s="237">
        <f t="shared" si="11"/>
        <v>46214</v>
      </c>
      <c r="L104" s="237">
        <f t="shared" si="11"/>
        <v>46215</v>
      </c>
      <c r="M104" s="242"/>
    </row>
    <row r="105" spans="1:13">
      <c r="A105" s="38"/>
      <c r="B105" s="326"/>
      <c r="C105" s="326"/>
      <c r="D105" s="253" t="s">
        <v>416</v>
      </c>
      <c r="E105" s="235"/>
      <c r="F105" s="236">
        <f t="shared" si="11"/>
        <v>46216</v>
      </c>
      <c r="G105" s="236">
        <f t="shared" si="11"/>
        <v>46217</v>
      </c>
      <c r="H105" s="236">
        <f t="shared" si="11"/>
        <v>46218</v>
      </c>
      <c r="I105" s="236">
        <f t="shared" si="11"/>
        <v>46219</v>
      </c>
      <c r="J105" s="236">
        <f t="shared" si="11"/>
        <v>46220</v>
      </c>
      <c r="K105" s="237">
        <f t="shared" si="11"/>
        <v>46221</v>
      </c>
      <c r="L105" s="237">
        <f t="shared" si="11"/>
        <v>46222</v>
      </c>
      <c r="M105" s="242"/>
    </row>
    <row r="106" spans="1:13">
      <c r="A106" s="38"/>
      <c r="B106" s="326"/>
      <c r="C106" s="326"/>
      <c r="D106" s="235" t="s">
        <v>416</v>
      </c>
      <c r="E106" s="235"/>
      <c r="F106" s="236">
        <f t="shared" si="11"/>
        <v>46223</v>
      </c>
      <c r="G106" s="236">
        <f t="shared" si="11"/>
        <v>46224</v>
      </c>
      <c r="H106" s="236">
        <f t="shared" si="11"/>
        <v>46225</v>
      </c>
      <c r="I106" s="236">
        <f t="shared" si="11"/>
        <v>46226</v>
      </c>
      <c r="J106" s="236">
        <f t="shared" si="11"/>
        <v>46227</v>
      </c>
      <c r="K106" s="237">
        <f t="shared" si="11"/>
        <v>46228</v>
      </c>
      <c r="L106" s="237">
        <f t="shared" si="11"/>
        <v>46229</v>
      </c>
      <c r="M106" s="242"/>
    </row>
    <row r="107" spans="1:13" ht="14.25" thickBot="1">
      <c r="A107" s="258"/>
      <c r="B107" s="342"/>
      <c r="C107" s="342"/>
      <c r="D107" s="259" t="s">
        <v>417</v>
      </c>
      <c r="E107" s="243"/>
      <c r="F107" s="244">
        <f t="shared" si="11"/>
        <v>46230</v>
      </c>
      <c r="G107" s="244">
        <f t="shared" si="11"/>
        <v>46231</v>
      </c>
      <c r="H107" s="244">
        <f t="shared" si="11"/>
        <v>46232</v>
      </c>
      <c r="I107" s="244">
        <f t="shared" si="11"/>
        <v>46233</v>
      </c>
      <c r="J107" s="244">
        <f t="shared" si="11"/>
        <v>46234</v>
      </c>
      <c r="K107" s="245">
        <f t="shared" si="11"/>
        <v>46235</v>
      </c>
      <c r="L107" s="245">
        <f t="shared" si="11"/>
        <v>46236</v>
      </c>
      <c r="M107" s="246"/>
    </row>
    <row r="108" spans="1:13" ht="14.25" thickTop="1"/>
  </sheetData>
  <mergeCells count="93">
    <mergeCell ref="B101:B107"/>
    <mergeCell ref="C101:C107"/>
    <mergeCell ref="B95:B96"/>
    <mergeCell ref="B97:B98"/>
    <mergeCell ref="B99:B100"/>
    <mergeCell ref="C95:C96"/>
    <mergeCell ref="C97:C98"/>
    <mergeCell ref="C99:C100"/>
    <mergeCell ref="B89:B90"/>
    <mergeCell ref="B91:B92"/>
    <mergeCell ref="B93:B94"/>
    <mergeCell ref="C89:C90"/>
    <mergeCell ref="C91:C92"/>
    <mergeCell ref="C93:C94"/>
    <mergeCell ref="C83:C84"/>
    <mergeCell ref="B83:B84"/>
    <mergeCell ref="B85:B86"/>
    <mergeCell ref="B87:B88"/>
    <mergeCell ref="C85:C86"/>
    <mergeCell ref="C87:C88"/>
    <mergeCell ref="C80:C82"/>
    <mergeCell ref="B76:B77"/>
    <mergeCell ref="C76:C77"/>
    <mergeCell ref="B78:B79"/>
    <mergeCell ref="C78:C79"/>
    <mergeCell ref="B80:B82"/>
    <mergeCell ref="B70:B71"/>
    <mergeCell ref="C70:C71"/>
    <mergeCell ref="B72:B73"/>
    <mergeCell ref="C72:C73"/>
    <mergeCell ref="B74:B75"/>
    <mergeCell ref="C74:C75"/>
    <mergeCell ref="B64:B65"/>
    <mergeCell ref="C64:C65"/>
    <mergeCell ref="B66:B67"/>
    <mergeCell ref="C66:C67"/>
    <mergeCell ref="B68:B69"/>
    <mergeCell ref="C68:C69"/>
    <mergeCell ref="B58:B59"/>
    <mergeCell ref="C58:C59"/>
    <mergeCell ref="B60:B61"/>
    <mergeCell ref="C60:C61"/>
    <mergeCell ref="B62:B63"/>
    <mergeCell ref="C62:C63"/>
    <mergeCell ref="B47:B48"/>
    <mergeCell ref="C47:C48"/>
    <mergeCell ref="B49:B55"/>
    <mergeCell ref="C49:C55"/>
    <mergeCell ref="B56:B57"/>
    <mergeCell ref="C56:C57"/>
    <mergeCell ref="B41:B42"/>
    <mergeCell ref="C41:C42"/>
    <mergeCell ref="B43:B44"/>
    <mergeCell ref="C43:C44"/>
    <mergeCell ref="B45:B46"/>
    <mergeCell ref="C45:C46"/>
    <mergeCell ref="B35:B36"/>
    <mergeCell ref="C35:C36"/>
    <mergeCell ref="B37:B38"/>
    <mergeCell ref="C37:C38"/>
    <mergeCell ref="B39:B40"/>
    <mergeCell ref="C39:C40"/>
    <mergeCell ref="B33:B34"/>
    <mergeCell ref="C33:C34"/>
    <mergeCell ref="B28:B30"/>
    <mergeCell ref="C28:C30"/>
    <mergeCell ref="B31:B32"/>
    <mergeCell ref="C31:C32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8:B9"/>
    <mergeCell ref="C8:C9"/>
    <mergeCell ref="D1:M1"/>
    <mergeCell ref="B4:B5"/>
    <mergeCell ref="C4:C5"/>
    <mergeCell ref="B6:B7"/>
    <mergeCell ref="C6:C7"/>
  </mergeCells>
  <phoneticPr fontId="9" type="noConversion"/>
  <pageMargins left="0.7" right="0.7" top="0.75" bottom="0.75" header="0.3" footer="0.3"/>
  <pageSetup paperSize="9" scale="70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115" zoomScaleNormal="115" workbookViewId="0">
      <selection activeCell="G35" sqref="G35"/>
    </sheetView>
  </sheetViews>
  <sheetFormatPr defaultRowHeight="15.75"/>
  <cols>
    <col min="1" max="1" width="5.44140625" bestFit="1" customWidth="1"/>
    <col min="4" max="5" width="2.5546875" bestFit="1" customWidth="1"/>
    <col min="7" max="7" width="8.33203125" bestFit="1" customWidth="1"/>
    <col min="8" max="8" width="29.109375" bestFit="1" customWidth="1"/>
    <col min="10" max="10" width="34.33203125" bestFit="1" customWidth="1"/>
  </cols>
  <sheetData>
    <row r="1" spans="1:15" ht="29.45" customHeight="1" thickTop="1" thickBot="1">
      <c r="A1" s="346" t="s">
        <v>360</v>
      </c>
      <c r="B1" s="347"/>
      <c r="C1" s="348"/>
      <c r="D1" s="346">
        <v>40</v>
      </c>
      <c r="E1" s="347"/>
      <c r="F1" s="348"/>
      <c r="G1" s="1"/>
      <c r="H1" s="1"/>
      <c r="I1" s="198"/>
      <c r="J1" s="1"/>
      <c r="K1" s="2"/>
      <c r="L1" s="2"/>
      <c r="M1" s="2" t="s">
        <v>256</v>
      </c>
      <c r="N1" s="3" t="s">
        <v>257</v>
      </c>
      <c r="O1" s="3" t="s">
        <v>258</v>
      </c>
    </row>
    <row r="2" spans="1:15" ht="27">
      <c r="A2" s="4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259</v>
      </c>
      <c r="H2" s="5" t="s">
        <v>260</v>
      </c>
      <c r="I2" s="199" t="s">
        <v>261</v>
      </c>
      <c r="J2" s="5" t="s">
        <v>262</v>
      </c>
      <c r="K2" s="4" t="s">
        <v>263</v>
      </c>
      <c r="L2" s="4" t="s">
        <v>264</v>
      </c>
      <c r="M2" s="4" t="s">
        <v>265</v>
      </c>
      <c r="N2" s="4" t="s">
        <v>266</v>
      </c>
      <c r="O2" s="4" t="s">
        <v>267</v>
      </c>
    </row>
    <row r="3" spans="1:15">
      <c r="A3" s="349" t="s">
        <v>5</v>
      </c>
      <c r="B3" s="197" t="s">
        <v>268</v>
      </c>
      <c r="C3" s="197" t="s">
        <v>269</v>
      </c>
      <c r="D3" s="350">
        <v>20</v>
      </c>
      <c r="E3" s="350"/>
      <c r="F3" s="197" t="s">
        <v>270</v>
      </c>
      <c r="G3" s="6" t="s">
        <v>271</v>
      </c>
      <c r="H3" s="6" t="s">
        <v>272</v>
      </c>
      <c r="I3" s="197" t="s">
        <v>273</v>
      </c>
      <c r="J3" s="6" t="s">
        <v>274</v>
      </c>
      <c r="K3" s="197"/>
      <c r="L3" s="197"/>
      <c r="M3" s="197"/>
      <c r="N3" s="197"/>
      <c r="O3" s="197"/>
    </row>
    <row r="4" spans="1:15">
      <c r="A4" s="349"/>
      <c r="B4" s="197" t="s">
        <v>275</v>
      </c>
      <c r="C4" s="197" t="s">
        <v>276</v>
      </c>
      <c r="D4" s="350">
        <v>16</v>
      </c>
      <c r="E4" s="350"/>
      <c r="F4" s="197" t="s">
        <v>270</v>
      </c>
      <c r="G4" s="6" t="s">
        <v>277</v>
      </c>
      <c r="H4" s="6" t="s">
        <v>278</v>
      </c>
      <c r="I4" s="197" t="s">
        <v>273</v>
      </c>
      <c r="J4" s="6" t="s">
        <v>279</v>
      </c>
      <c r="K4" s="197"/>
      <c r="L4" s="197"/>
      <c r="M4" s="197"/>
      <c r="N4" s="197"/>
      <c r="O4" s="197"/>
    </row>
    <row r="5" spans="1:15">
      <c r="A5" s="349"/>
      <c r="B5" s="197" t="s">
        <v>280</v>
      </c>
      <c r="C5" s="197" t="s">
        <v>281</v>
      </c>
      <c r="D5" s="350">
        <v>4</v>
      </c>
      <c r="E5" s="350"/>
      <c r="F5" s="197" t="s">
        <v>270</v>
      </c>
      <c r="G5" s="6" t="s">
        <v>282</v>
      </c>
      <c r="H5" s="6" t="s">
        <v>283</v>
      </c>
      <c r="I5" s="197" t="s">
        <v>284</v>
      </c>
      <c r="J5" s="6" t="s">
        <v>285</v>
      </c>
      <c r="K5" s="197"/>
      <c r="L5" s="197"/>
      <c r="M5" s="197"/>
      <c r="N5" s="197"/>
      <c r="O5" s="197"/>
    </row>
    <row r="6" spans="1:15" ht="16.5" thickBot="1">
      <c r="A6" s="353" t="s">
        <v>286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</row>
    <row r="7" spans="1:15" ht="27">
      <c r="A7" s="200"/>
      <c r="B7" s="201" t="s">
        <v>0</v>
      </c>
      <c r="C7" s="201" t="s">
        <v>1</v>
      </c>
      <c r="D7" s="351" t="s">
        <v>287</v>
      </c>
      <c r="E7" s="352"/>
      <c r="F7" s="201" t="s">
        <v>4</v>
      </c>
      <c r="G7" s="202" t="s">
        <v>259</v>
      </c>
      <c r="H7" s="202" t="s">
        <v>260</v>
      </c>
      <c r="I7" s="203" t="s">
        <v>261</v>
      </c>
      <c r="J7" s="202" t="s">
        <v>262</v>
      </c>
      <c r="K7" s="201" t="s">
        <v>263</v>
      </c>
      <c r="L7" s="201" t="s">
        <v>288</v>
      </c>
      <c r="M7" s="201" t="s">
        <v>265</v>
      </c>
      <c r="N7" s="201" t="s">
        <v>266</v>
      </c>
      <c r="O7" s="201" t="s">
        <v>267</v>
      </c>
    </row>
    <row r="8" spans="1:15">
      <c r="A8" s="47" t="s">
        <v>289</v>
      </c>
      <c r="B8" s="47"/>
      <c r="C8" s="47"/>
      <c r="D8" s="47"/>
      <c r="E8" s="47"/>
      <c r="F8" s="47"/>
      <c r="G8" s="47"/>
      <c r="H8" s="47"/>
      <c r="I8" s="204" t="s">
        <v>290</v>
      </c>
      <c r="J8" s="47" t="s">
        <v>291</v>
      </c>
      <c r="K8" s="47"/>
      <c r="L8" s="47"/>
      <c r="M8" s="47"/>
      <c r="N8" s="47"/>
      <c r="O8" s="47"/>
    </row>
    <row r="9" spans="1:15">
      <c r="A9" s="47" t="s">
        <v>292</v>
      </c>
      <c r="B9" s="47" t="s">
        <v>293</v>
      </c>
      <c r="C9" s="47" t="s">
        <v>294</v>
      </c>
      <c r="D9" s="345">
        <v>30</v>
      </c>
      <c r="E9" s="345"/>
      <c r="F9" s="47" t="s">
        <v>295</v>
      </c>
      <c r="G9" s="47" t="s">
        <v>292</v>
      </c>
      <c r="H9" s="47" t="s">
        <v>296</v>
      </c>
      <c r="I9" s="204" t="s">
        <v>284</v>
      </c>
      <c r="J9" s="47" t="s">
        <v>297</v>
      </c>
      <c r="K9" s="47"/>
      <c r="L9" s="47"/>
      <c r="M9" s="47"/>
      <c r="N9" s="47"/>
      <c r="O9" s="47"/>
    </row>
    <row r="10" spans="1:15">
      <c r="A10" s="47" t="s">
        <v>292</v>
      </c>
      <c r="B10" s="47" t="s">
        <v>293</v>
      </c>
      <c r="C10" s="47" t="s">
        <v>294</v>
      </c>
      <c r="D10" s="345" t="s">
        <v>298</v>
      </c>
      <c r="E10" s="345"/>
      <c r="F10" s="47" t="s">
        <v>295</v>
      </c>
      <c r="G10" s="47" t="s">
        <v>292</v>
      </c>
      <c r="H10" s="47" t="s">
        <v>296</v>
      </c>
      <c r="I10" s="204" t="s">
        <v>273</v>
      </c>
      <c r="J10" s="47" t="s">
        <v>386</v>
      </c>
      <c r="K10" s="47"/>
      <c r="L10" s="47"/>
      <c r="M10" s="47"/>
      <c r="N10" s="47"/>
      <c r="O10" s="47"/>
    </row>
    <row r="11" spans="1:15">
      <c r="A11" s="47" t="s">
        <v>292</v>
      </c>
      <c r="B11" s="47" t="s">
        <v>293</v>
      </c>
      <c r="C11" s="47" t="s">
        <v>299</v>
      </c>
      <c r="D11" s="345">
        <v>1</v>
      </c>
      <c r="E11" s="345"/>
      <c r="F11" s="47" t="s">
        <v>295</v>
      </c>
      <c r="G11" s="47" t="s">
        <v>292</v>
      </c>
      <c r="H11" s="47" t="s">
        <v>296</v>
      </c>
      <c r="I11" s="204" t="s">
        <v>284</v>
      </c>
      <c r="J11" s="47" t="s">
        <v>300</v>
      </c>
      <c r="K11" s="47"/>
      <c r="L11" s="47"/>
      <c r="M11" s="47"/>
      <c r="N11" s="47"/>
      <c r="O11" s="47"/>
    </row>
    <row r="12" spans="1:15">
      <c r="A12" s="47" t="s">
        <v>292</v>
      </c>
      <c r="B12" s="47" t="s">
        <v>293</v>
      </c>
      <c r="C12" s="47" t="s">
        <v>301</v>
      </c>
      <c r="D12" s="345">
        <v>1</v>
      </c>
      <c r="E12" s="345"/>
      <c r="F12" s="47" t="s">
        <v>295</v>
      </c>
      <c r="G12" s="47" t="s">
        <v>292</v>
      </c>
      <c r="H12" s="47" t="s">
        <v>296</v>
      </c>
      <c r="I12" s="204" t="s">
        <v>284</v>
      </c>
      <c r="J12" s="47" t="s">
        <v>302</v>
      </c>
      <c r="K12" s="47"/>
      <c r="L12" s="47"/>
      <c r="M12" s="47"/>
      <c r="N12" s="47"/>
      <c r="O12" s="47"/>
    </row>
    <row r="13" spans="1:15">
      <c r="A13" s="47" t="s">
        <v>292</v>
      </c>
      <c r="B13" s="47" t="s">
        <v>293</v>
      </c>
      <c r="C13" s="47" t="s">
        <v>299</v>
      </c>
      <c r="D13" s="345">
        <v>1</v>
      </c>
      <c r="E13" s="345"/>
      <c r="F13" s="47" t="s">
        <v>295</v>
      </c>
      <c r="G13" s="47" t="s">
        <v>292</v>
      </c>
      <c r="H13" s="47" t="s">
        <v>296</v>
      </c>
      <c r="I13" s="204" t="s">
        <v>284</v>
      </c>
      <c r="J13" s="47" t="s">
        <v>303</v>
      </c>
      <c r="K13" s="47"/>
      <c r="L13" s="47"/>
      <c r="M13" s="47"/>
      <c r="N13" s="47"/>
      <c r="O13" s="47"/>
    </row>
    <row r="14" spans="1:15">
      <c r="A14" s="47" t="s">
        <v>292</v>
      </c>
      <c r="B14" s="47" t="s">
        <v>304</v>
      </c>
      <c r="C14" s="47" t="s">
        <v>299</v>
      </c>
      <c r="D14" s="345">
        <v>1</v>
      </c>
      <c r="E14" s="345"/>
      <c r="F14" s="47" t="s">
        <v>295</v>
      </c>
      <c r="G14" s="47" t="s">
        <v>292</v>
      </c>
      <c r="H14" s="47" t="s">
        <v>296</v>
      </c>
      <c r="I14" s="204" t="s">
        <v>284</v>
      </c>
      <c r="J14" s="47" t="s">
        <v>305</v>
      </c>
      <c r="K14" s="47"/>
      <c r="L14" s="47"/>
      <c r="M14" s="47"/>
      <c r="N14" s="47"/>
      <c r="O14" s="47"/>
    </row>
    <row r="15" spans="1:15">
      <c r="A15" s="47" t="s">
        <v>292</v>
      </c>
      <c r="B15" s="47" t="s">
        <v>293</v>
      </c>
      <c r="C15" s="47" t="s">
        <v>299</v>
      </c>
      <c r="D15" s="345">
        <v>1</v>
      </c>
      <c r="E15" s="345"/>
      <c r="F15" s="47" t="s">
        <v>295</v>
      </c>
      <c r="G15" s="47" t="s">
        <v>359</v>
      </c>
      <c r="H15" s="47" t="s">
        <v>296</v>
      </c>
      <c r="I15" s="204" t="s">
        <v>284</v>
      </c>
      <c r="J15" s="47" t="s">
        <v>306</v>
      </c>
      <c r="K15" s="47"/>
      <c r="L15" s="47"/>
      <c r="M15" s="47"/>
      <c r="N15" s="47"/>
      <c r="O15" s="47"/>
    </row>
    <row r="16" spans="1:15">
      <c r="A16" s="47" t="s">
        <v>307</v>
      </c>
      <c r="B16" s="47" t="s">
        <v>293</v>
      </c>
      <c r="C16" s="47" t="s">
        <v>299</v>
      </c>
      <c r="D16" s="345">
        <v>1</v>
      </c>
      <c r="E16" s="345"/>
      <c r="F16" s="47" t="s">
        <v>295</v>
      </c>
      <c r="G16" s="47" t="s">
        <v>292</v>
      </c>
      <c r="H16" s="47" t="s">
        <v>296</v>
      </c>
      <c r="I16" s="204" t="s">
        <v>284</v>
      </c>
      <c r="J16" s="47" t="s">
        <v>308</v>
      </c>
      <c r="K16" s="47"/>
      <c r="L16" s="47"/>
      <c r="M16" s="47"/>
      <c r="N16" s="47"/>
      <c r="O16" s="47"/>
    </row>
    <row r="17" spans="1:15">
      <c r="A17" s="47" t="s">
        <v>292</v>
      </c>
      <c r="B17" s="47" t="s">
        <v>293</v>
      </c>
      <c r="C17" s="47" t="s">
        <v>299</v>
      </c>
      <c r="D17" s="345">
        <v>1</v>
      </c>
      <c r="E17" s="345"/>
      <c r="F17" s="47" t="s">
        <v>295</v>
      </c>
      <c r="G17" s="47" t="s">
        <v>292</v>
      </c>
      <c r="H17" s="47" t="s">
        <v>296</v>
      </c>
      <c r="I17" s="204" t="s">
        <v>284</v>
      </c>
      <c r="J17" s="47" t="s">
        <v>309</v>
      </c>
      <c r="K17" s="47"/>
      <c r="L17" s="47"/>
      <c r="M17" s="47"/>
      <c r="N17" s="47"/>
      <c r="O17" s="47"/>
    </row>
    <row r="18" spans="1:15">
      <c r="A18" s="47" t="s">
        <v>292</v>
      </c>
      <c r="B18" s="47" t="s">
        <v>293</v>
      </c>
      <c r="C18" s="47" t="s">
        <v>299</v>
      </c>
      <c r="D18" s="345">
        <v>1</v>
      </c>
      <c r="E18" s="345"/>
      <c r="F18" s="47" t="s">
        <v>295</v>
      </c>
      <c r="G18" s="47" t="s">
        <v>292</v>
      </c>
      <c r="H18" s="47" t="s">
        <v>310</v>
      </c>
      <c r="I18" s="204" t="s">
        <v>284</v>
      </c>
      <c r="J18" s="47" t="s">
        <v>311</v>
      </c>
      <c r="K18" s="47"/>
      <c r="L18" s="47"/>
      <c r="M18" s="47"/>
      <c r="N18" s="47"/>
      <c r="O18" s="47"/>
    </row>
    <row r="19" spans="1:15">
      <c r="A19" s="47" t="s">
        <v>312</v>
      </c>
      <c r="B19" s="47" t="s">
        <v>293</v>
      </c>
      <c r="C19" s="47" t="s">
        <v>299</v>
      </c>
      <c r="D19" s="345">
        <v>1</v>
      </c>
      <c r="E19" s="345"/>
      <c r="F19" s="47" t="s">
        <v>295</v>
      </c>
      <c r="G19" s="47" t="s">
        <v>292</v>
      </c>
      <c r="H19" s="47" t="s">
        <v>296</v>
      </c>
      <c r="I19" s="204" t="s">
        <v>284</v>
      </c>
      <c r="J19" s="47" t="s">
        <v>313</v>
      </c>
      <c r="K19" s="47"/>
      <c r="L19" s="47"/>
      <c r="M19" s="47"/>
      <c r="N19" s="47"/>
      <c r="O19" s="47"/>
    </row>
    <row r="20" spans="1:15">
      <c r="A20" s="47" t="s">
        <v>292</v>
      </c>
      <c r="B20" s="47" t="s">
        <v>293</v>
      </c>
      <c r="C20" s="47" t="s">
        <v>299</v>
      </c>
      <c r="D20" s="345">
        <v>1</v>
      </c>
      <c r="E20" s="345"/>
      <c r="F20" s="47" t="s">
        <v>295</v>
      </c>
      <c r="G20" s="47" t="s">
        <v>292</v>
      </c>
      <c r="H20" s="47" t="s">
        <v>296</v>
      </c>
      <c r="I20" s="204" t="s">
        <v>284</v>
      </c>
      <c r="J20" s="47" t="s">
        <v>314</v>
      </c>
      <c r="K20" s="47"/>
      <c r="L20" s="47"/>
      <c r="M20" s="47"/>
      <c r="N20" s="47"/>
      <c r="O20" s="47"/>
    </row>
    <row r="21" spans="1:15">
      <c r="A21" s="47" t="s">
        <v>292</v>
      </c>
      <c r="B21" s="47" t="s">
        <v>293</v>
      </c>
      <c r="C21" s="47" t="s">
        <v>294</v>
      </c>
      <c r="D21" s="345">
        <v>1</v>
      </c>
      <c r="E21" s="345"/>
      <c r="F21" s="47" t="s">
        <v>295</v>
      </c>
      <c r="G21" s="47" t="s">
        <v>292</v>
      </c>
      <c r="H21" s="47" t="s">
        <v>296</v>
      </c>
      <c r="I21" s="204" t="s">
        <v>284</v>
      </c>
      <c r="J21" s="47" t="s">
        <v>315</v>
      </c>
      <c r="K21" s="47"/>
      <c r="L21" s="47"/>
      <c r="M21" s="47"/>
      <c r="N21" s="47"/>
      <c r="O21" s="47"/>
    </row>
    <row r="22" spans="1:15">
      <c r="A22" s="47" t="s">
        <v>316</v>
      </c>
      <c r="B22" s="47" t="s">
        <v>317</v>
      </c>
      <c r="C22" s="47" t="s">
        <v>318</v>
      </c>
      <c r="D22" s="345" t="s">
        <v>319</v>
      </c>
      <c r="E22" s="345"/>
      <c r="F22" s="47" t="s">
        <v>295</v>
      </c>
      <c r="G22" s="47" t="s">
        <v>320</v>
      </c>
      <c r="H22" s="47" t="s">
        <v>272</v>
      </c>
      <c r="I22" s="204" t="s">
        <v>273</v>
      </c>
      <c r="J22" s="47" t="s">
        <v>321</v>
      </c>
      <c r="K22" s="47"/>
      <c r="L22" s="47"/>
      <c r="M22" s="47"/>
      <c r="N22" s="47"/>
      <c r="O22" s="47"/>
    </row>
    <row r="23" spans="1:15">
      <c r="A23" s="47" t="s">
        <v>316</v>
      </c>
      <c r="B23" s="47" t="s">
        <v>317</v>
      </c>
      <c r="C23" s="47" t="s">
        <v>318</v>
      </c>
      <c r="D23" s="345" t="s">
        <v>322</v>
      </c>
      <c r="E23" s="345"/>
      <c r="F23" s="47" t="s">
        <v>295</v>
      </c>
      <c r="G23" s="47" t="s">
        <v>323</v>
      </c>
      <c r="H23" s="47" t="s">
        <v>324</v>
      </c>
      <c r="I23" s="204" t="s">
        <v>284</v>
      </c>
      <c r="J23" s="47" t="s">
        <v>325</v>
      </c>
      <c r="K23" s="47"/>
      <c r="L23" s="47"/>
      <c r="M23" s="47"/>
      <c r="N23" s="47"/>
      <c r="O23" s="47"/>
    </row>
    <row r="24" spans="1:15">
      <c r="A24" s="47" t="s">
        <v>316</v>
      </c>
      <c r="B24" s="47" t="s">
        <v>317</v>
      </c>
      <c r="C24" s="47" t="s">
        <v>318</v>
      </c>
      <c r="D24" s="345" t="s">
        <v>326</v>
      </c>
      <c r="E24" s="345"/>
      <c r="F24" s="47" t="s">
        <v>295</v>
      </c>
      <c r="G24" s="47" t="s">
        <v>327</v>
      </c>
      <c r="H24" s="47" t="s">
        <v>6</v>
      </c>
      <c r="I24" s="204" t="s">
        <v>284</v>
      </c>
      <c r="J24" s="47" t="s">
        <v>328</v>
      </c>
      <c r="K24" s="47"/>
      <c r="L24" s="47"/>
      <c r="M24" s="47"/>
      <c r="N24" s="47"/>
      <c r="O24" s="47"/>
    </row>
    <row r="25" spans="1:15">
      <c r="A25" s="47" t="s">
        <v>329</v>
      </c>
      <c r="B25" s="47" t="s">
        <v>317</v>
      </c>
      <c r="C25" s="47" t="s">
        <v>318</v>
      </c>
      <c r="D25" s="345" t="s">
        <v>322</v>
      </c>
      <c r="E25" s="345"/>
      <c r="F25" s="47" t="s">
        <v>295</v>
      </c>
      <c r="G25" s="47" t="s">
        <v>330</v>
      </c>
      <c r="H25" s="47" t="s">
        <v>7</v>
      </c>
      <c r="I25" s="204" t="s">
        <v>284</v>
      </c>
      <c r="J25" s="47" t="s">
        <v>331</v>
      </c>
      <c r="K25" s="47"/>
      <c r="L25" s="47"/>
      <c r="M25" s="47"/>
      <c r="N25" s="47"/>
      <c r="O25" s="47"/>
    </row>
    <row r="26" spans="1:15">
      <c r="A26" s="47" t="s">
        <v>316</v>
      </c>
      <c r="B26" s="47" t="s">
        <v>317</v>
      </c>
      <c r="C26" s="47" t="s">
        <v>318</v>
      </c>
      <c r="D26" s="345" t="s">
        <v>322</v>
      </c>
      <c r="E26" s="345"/>
      <c r="F26" s="47" t="s">
        <v>295</v>
      </c>
      <c r="G26" s="47" t="s">
        <v>332</v>
      </c>
      <c r="H26" s="47" t="s">
        <v>8</v>
      </c>
      <c r="I26" s="204" t="s">
        <v>284</v>
      </c>
      <c r="J26" s="47" t="s">
        <v>333</v>
      </c>
      <c r="K26" s="47"/>
      <c r="L26" s="47"/>
      <c r="M26" s="47"/>
      <c r="N26" s="47"/>
      <c r="O26" s="47"/>
    </row>
    <row r="27" spans="1:15">
      <c r="A27" s="47" t="s">
        <v>316</v>
      </c>
      <c r="B27" s="47" t="s">
        <v>317</v>
      </c>
      <c r="C27" s="47" t="s">
        <v>318</v>
      </c>
      <c r="D27" s="345" t="s">
        <v>326</v>
      </c>
      <c r="E27" s="345"/>
      <c r="F27" s="47" t="s">
        <v>295</v>
      </c>
      <c r="G27" s="47" t="s">
        <v>334</v>
      </c>
      <c r="H27" s="47" t="s">
        <v>9</v>
      </c>
      <c r="I27" s="204" t="s">
        <v>284</v>
      </c>
      <c r="J27" s="47" t="s">
        <v>335</v>
      </c>
      <c r="K27" s="47"/>
      <c r="L27" s="47"/>
      <c r="M27" s="47"/>
      <c r="N27" s="47"/>
      <c r="O27" s="47"/>
    </row>
    <row r="28" spans="1:15">
      <c r="A28" s="47" t="s">
        <v>336</v>
      </c>
      <c r="B28" s="47" t="s">
        <v>337</v>
      </c>
      <c r="C28" s="47" t="s">
        <v>338</v>
      </c>
      <c r="D28" s="345" t="s">
        <v>339</v>
      </c>
      <c r="E28" s="345"/>
      <c r="F28" s="47" t="s">
        <v>295</v>
      </c>
      <c r="G28" s="47" t="s">
        <v>336</v>
      </c>
      <c r="H28" s="47" t="s">
        <v>278</v>
      </c>
      <c r="I28" s="204" t="s">
        <v>273</v>
      </c>
      <c r="J28" s="47" t="s">
        <v>387</v>
      </c>
      <c r="K28" s="47"/>
      <c r="L28" s="47"/>
      <c r="M28" s="47"/>
      <c r="N28" s="47"/>
      <c r="O28" s="47"/>
    </row>
    <row r="29" spans="1:15">
      <c r="A29" s="47" t="s">
        <v>336</v>
      </c>
      <c r="B29" s="47" t="s">
        <v>337</v>
      </c>
      <c r="C29" s="47" t="s">
        <v>338</v>
      </c>
      <c r="D29" s="345" t="s">
        <v>326</v>
      </c>
      <c r="E29" s="345"/>
      <c r="F29" s="47" t="s">
        <v>295</v>
      </c>
      <c r="G29" s="47" t="s">
        <v>340</v>
      </c>
      <c r="H29" s="47" t="s">
        <v>10</v>
      </c>
      <c r="I29" s="204" t="s">
        <v>284</v>
      </c>
      <c r="J29" s="47" t="s">
        <v>10</v>
      </c>
      <c r="K29" s="47"/>
      <c r="L29" s="47"/>
      <c r="M29" s="47"/>
      <c r="N29" s="47"/>
      <c r="O29" s="47"/>
    </row>
    <row r="30" spans="1:15">
      <c r="A30" s="47" t="s">
        <v>336</v>
      </c>
      <c r="B30" s="47" t="s">
        <v>337</v>
      </c>
      <c r="C30" s="47" t="s">
        <v>338</v>
      </c>
      <c r="D30" s="345" t="s">
        <v>341</v>
      </c>
      <c r="E30" s="345"/>
      <c r="F30" s="47" t="s">
        <v>295</v>
      </c>
      <c r="G30" s="47" t="s">
        <v>342</v>
      </c>
      <c r="H30" s="47" t="s">
        <v>343</v>
      </c>
      <c r="I30" s="204" t="s">
        <v>284</v>
      </c>
      <c r="J30" s="47" t="s">
        <v>344</v>
      </c>
      <c r="K30" s="47"/>
      <c r="L30" s="47"/>
      <c r="M30" s="47"/>
      <c r="N30" s="47"/>
      <c r="O30" s="47"/>
    </row>
    <row r="31" spans="1:15">
      <c r="A31" s="47" t="s">
        <v>345</v>
      </c>
      <c r="B31" s="47" t="s">
        <v>337</v>
      </c>
      <c r="C31" s="47" t="s">
        <v>338</v>
      </c>
      <c r="D31" s="345" t="s">
        <v>346</v>
      </c>
      <c r="E31" s="345"/>
      <c r="F31" s="47" t="s">
        <v>295</v>
      </c>
      <c r="G31" s="47" t="s">
        <v>347</v>
      </c>
      <c r="H31" s="47" t="s">
        <v>11</v>
      </c>
      <c r="I31" s="204" t="s">
        <v>284</v>
      </c>
      <c r="J31" s="47" t="s">
        <v>11</v>
      </c>
      <c r="K31" s="47"/>
      <c r="L31" s="47"/>
      <c r="M31" s="47"/>
      <c r="N31" s="47"/>
      <c r="O31" s="47"/>
    </row>
    <row r="32" spans="1:15">
      <c r="A32" s="47" t="s">
        <v>345</v>
      </c>
      <c r="B32" s="47" t="s">
        <v>337</v>
      </c>
      <c r="C32" s="47" t="s">
        <v>338</v>
      </c>
      <c r="D32" s="345" t="s">
        <v>346</v>
      </c>
      <c r="E32" s="345"/>
      <c r="F32" s="47" t="s">
        <v>295</v>
      </c>
      <c r="G32" s="47" t="s">
        <v>348</v>
      </c>
      <c r="H32" s="47" t="s">
        <v>390</v>
      </c>
      <c r="I32" s="204" t="s">
        <v>284</v>
      </c>
      <c r="J32" s="47" t="s">
        <v>12</v>
      </c>
      <c r="K32" s="47"/>
      <c r="L32" s="47"/>
      <c r="M32" s="47"/>
      <c r="N32" s="47"/>
      <c r="O32" s="47"/>
    </row>
    <row r="33" spans="1:15">
      <c r="A33" s="47" t="s">
        <v>345</v>
      </c>
      <c r="B33" s="47" t="s">
        <v>337</v>
      </c>
      <c r="C33" s="47" t="s">
        <v>338</v>
      </c>
      <c r="D33" s="345" t="s">
        <v>346</v>
      </c>
      <c r="E33" s="345"/>
      <c r="F33" s="47" t="s">
        <v>295</v>
      </c>
      <c r="G33" s="47" t="s">
        <v>349</v>
      </c>
      <c r="H33" s="47" t="s">
        <v>350</v>
      </c>
      <c r="I33" s="204" t="s">
        <v>284</v>
      </c>
      <c r="J33" s="47" t="s">
        <v>350</v>
      </c>
      <c r="K33" s="47"/>
      <c r="L33" s="47"/>
      <c r="M33" s="47"/>
      <c r="N33" s="47"/>
      <c r="O33" s="47"/>
    </row>
    <row r="34" spans="1:15">
      <c r="A34" s="47" t="s">
        <v>345</v>
      </c>
      <c r="B34" s="47" t="s">
        <v>337</v>
      </c>
      <c r="C34" s="47" t="s">
        <v>338</v>
      </c>
      <c r="D34" s="345" t="s">
        <v>346</v>
      </c>
      <c r="E34" s="345"/>
      <c r="F34" s="47" t="s">
        <v>295</v>
      </c>
      <c r="G34" s="47" t="s">
        <v>351</v>
      </c>
      <c r="H34" s="47" t="s">
        <v>352</v>
      </c>
      <c r="I34" s="204" t="s">
        <v>284</v>
      </c>
      <c r="J34" s="47" t="s">
        <v>352</v>
      </c>
      <c r="K34" s="47"/>
      <c r="L34" s="47"/>
      <c r="M34" s="47"/>
      <c r="N34" s="47"/>
      <c r="O34" s="47"/>
    </row>
    <row r="35" spans="1:15">
      <c r="A35" s="47" t="s">
        <v>345</v>
      </c>
      <c r="B35" s="47" t="s">
        <v>337</v>
      </c>
      <c r="C35" s="47" t="s">
        <v>338</v>
      </c>
      <c r="D35" s="345" t="s">
        <v>346</v>
      </c>
      <c r="E35" s="345"/>
      <c r="F35" s="47" t="s">
        <v>295</v>
      </c>
      <c r="G35" s="47" t="s">
        <v>353</v>
      </c>
      <c r="H35" s="47" t="s">
        <v>13</v>
      </c>
      <c r="I35" s="204" t="s">
        <v>284</v>
      </c>
      <c r="J35" s="47" t="s">
        <v>13</v>
      </c>
      <c r="K35" s="47"/>
      <c r="L35" s="47"/>
      <c r="M35" s="47"/>
      <c r="N35" s="47"/>
      <c r="O35" s="47"/>
    </row>
    <row r="36" spans="1:15">
      <c r="A36" s="47" t="s">
        <v>354</v>
      </c>
      <c r="B36" s="47" t="s">
        <v>355</v>
      </c>
      <c r="C36" s="47" t="s">
        <v>356</v>
      </c>
      <c r="D36" s="345" t="s">
        <v>357</v>
      </c>
      <c r="E36" s="345"/>
      <c r="F36" s="47" t="s">
        <v>295</v>
      </c>
      <c r="G36" s="47" t="s">
        <v>251</v>
      </c>
      <c r="H36" s="47" t="s">
        <v>283</v>
      </c>
      <c r="I36" s="204" t="s">
        <v>273</v>
      </c>
      <c r="J36" s="47" t="s">
        <v>358</v>
      </c>
      <c r="K36" s="47"/>
      <c r="L36" s="47"/>
      <c r="M36" s="47"/>
      <c r="N36" s="47"/>
      <c r="O36" s="47"/>
    </row>
    <row r="37" spans="1:15">
      <c r="A37" s="47" t="s">
        <v>354</v>
      </c>
      <c r="B37" s="47" t="s">
        <v>355</v>
      </c>
      <c r="C37" s="47" t="s">
        <v>356</v>
      </c>
      <c r="D37" s="345" t="s">
        <v>357</v>
      </c>
      <c r="E37" s="345"/>
      <c r="F37" s="47" t="s">
        <v>295</v>
      </c>
      <c r="G37" s="47" t="s">
        <v>251</v>
      </c>
      <c r="H37" s="47" t="s">
        <v>283</v>
      </c>
      <c r="I37" s="204" t="s">
        <v>284</v>
      </c>
      <c r="J37" s="47" t="s">
        <v>283</v>
      </c>
      <c r="K37" s="47"/>
      <c r="L37" s="47"/>
      <c r="M37" s="47"/>
      <c r="N37" s="47"/>
      <c r="O37" s="47"/>
    </row>
  </sheetData>
  <mergeCells count="37">
    <mergeCell ref="D35:E35"/>
    <mergeCell ref="D36:E36"/>
    <mergeCell ref="D37:E37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18:E18"/>
    <mergeCell ref="D19:E19"/>
    <mergeCell ref="D12:E12"/>
    <mergeCell ref="D13:E13"/>
    <mergeCell ref="D14:E14"/>
    <mergeCell ref="D15:E15"/>
    <mergeCell ref="D16:E16"/>
    <mergeCell ref="D17:E17"/>
    <mergeCell ref="D11:E11"/>
    <mergeCell ref="A1:C1"/>
    <mergeCell ref="D1:F1"/>
    <mergeCell ref="A3:A5"/>
    <mergeCell ref="D3:E3"/>
    <mergeCell ref="D4:E4"/>
    <mergeCell ref="D5:E5"/>
    <mergeCell ref="D7:E7"/>
    <mergeCell ref="D9:E9"/>
    <mergeCell ref="D10:E10"/>
    <mergeCell ref="A6:O6"/>
  </mergeCells>
  <phoneticPr fontId="9" type="noConversion"/>
  <conditionalFormatting sqref="A22:D23 A30:D30 A24:C27 F22:O27 A29:C29 A36:D36 A31:C35 F29:O36 A8:O21">
    <cfRule type="expression" dxfId="282" priority="7">
      <formula>$I8="階段"</formula>
    </cfRule>
  </conditionalFormatting>
  <conditionalFormatting sqref="D24:D27">
    <cfRule type="expression" dxfId="281" priority="6">
      <formula>$I24="階段"</formula>
    </cfRule>
  </conditionalFormatting>
  <conditionalFormatting sqref="D28">
    <cfRule type="expression" dxfId="280" priority="4">
      <formula>$I28="階段"</formula>
    </cfRule>
  </conditionalFormatting>
  <conditionalFormatting sqref="A28:C28 F28:O28">
    <cfRule type="expression" dxfId="279" priority="5">
      <formula>$I28="階段"</formula>
    </cfRule>
  </conditionalFormatting>
  <conditionalFormatting sqref="D29">
    <cfRule type="expression" dxfId="278" priority="3">
      <formula>$I29="階段"</formula>
    </cfRule>
  </conditionalFormatting>
  <conditionalFormatting sqref="D31:D35">
    <cfRule type="expression" dxfId="277" priority="2">
      <formula>$I31="階段"</formula>
    </cfRule>
  </conditionalFormatting>
  <conditionalFormatting sqref="A37:D37 F37:O37">
    <cfRule type="expression" dxfId="276" priority="1">
      <formula>$I37="階段"</formula>
    </cfRule>
  </conditionalFormatting>
  <dataValidations count="2">
    <dataValidation type="list" allowBlank="1" showInputMessage="1" showErrorMessage="1" sqref="J29:J35 H1:H23 H28:H37 J37">
      <formula1>部門簡稱</formula1>
    </dataValidation>
    <dataValidation type="list" allowBlank="1" showInputMessage="1" showErrorMessage="1" sqref="I1:I37">
      <formula1>階段類型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C18" sqref="C18"/>
    </sheetView>
  </sheetViews>
  <sheetFormatPr defaultColWidth="7.88671875" defaultRowHeight="15.75"/>
  <cols>
    <col min="1" max="1" width="2.77734375" style="92" customWidth="1"/>
    <col min="2" max="2" width="5.44140625" style="92" bestFit="1" customWidth="1"/>
    <col min="3" max="3" width="10.5546875" style="92" bestFit="1" customWidth="1"/>
    <col min="4" max="4" width="7.33203125" style="92" bestFit="1" customWidth="1"/>
    <col min="5" max="5" width="10.33203125" style="92" customWidth="1"/>
    <col min="6" max="6" width="26.88671875" style="92" customWidth="1"/>
    <col min="7" max="7" width="11.109375" style="92" bestFit="1" customWidth="1"/>
    <col min="8" max="8" width="11.77734375" style="92" bestFit="1" customWidth="1"/>
    <col min="9" max="9" width="25.77734375" style="92" customWidth="1"/>
    <col min="10" max="16384" width="7.88671875" style="92"/>
  </cols>
  <sheetData>
    <row r="1" spans="1:9" ht="40.5">
      <c r="A1" s="222" t="s">
        <v>253</v>
      </c>
      <c r="B1" s="90" t="s">
        <v>254</v>
      </c>
      <c r="C1" s="90" t="s">
        <v>162</v>
      </c>
      <c r="D1" s="90" t="s">
        <v>163</v>
      </c>
      <c r="E1" s="90" t="s">
        <v>164</v>
      </c>
      <c r="F1" s="91" t="s">
        <v>165</v>
      </c>
      <c r="G1" s="91" t="s">
        <v>158</v>
      </c>
      <c r="H1" s="91" t="s">
        <v>159</v>
      </c>
      <c r="I1" s="91" t="s">
        <v>160</v>
      </c>
    </row>
    <row r="2" spans="1:9" ht="22.5" customHeight="1">
      <c r="A2" s="93">
        <v>1</v>
      </c>
      <c r="B2" s="93">
        <v>1</v>
      </c>
      <c r="C2" s="93" t="s">
        <v>621</v>
      </c>
      <c r="D2" s="93" t="s">
        <v>623</v>
      </c>
      <c r="E2" s="93" t="s">
        <v>484</v>
      </c>
      <c r="F2" s="94" t="s">
        <v>485</v>
      </c>
      <c r="G2" s="93">
        <v>9619</v>
      </c>
      <c r="H2" s="93" t="s">
        <v>486</v>
      </c>
      <c r="I2" s="94" t="s">
        <v>618</v>
      </c>
    </row>
    <row r="3" spans="1:9" ht="22.5" customHeight="1">
      <c r="A3" s="93">
        <v>1</v>
      </c>
      <c r="B3" s="93">
        <v>1</v>
      </c>
      <c r="C3" s="93" t="s">
        <v>622</v>
      </c>
      <c r="D3" s="93" t="s">
        <v>624</v>
      </c>
      <c r="E3" s="93" t="s">
        <v>625</v>
      </c>
      <c r="F3" s="94" t="s">
        <v>497</v>
      </c>
      <c r="G3" s="93">
        <v>9622</v>
      </c>
      <c r="H3" s="93" t="s">
        <v>498</v>
      </c>
      <c r="I3" s="94" t="s">
        <v>619</v>
      </c>
    </row>
    <row r="4" spans="1:9" ht="22.9" customHeight="1">
      <c r="A4" s="93">
        <v>2</v>
      </c>
      <c r="B4" s="93">
        <v>2</v>
      </c>
      <c r="C4" s="93" t="s">
        <v>627</v>
      </c>
      <c r="D4" s="93" t="s">
        <v>551</v>
      </c>
      <c r="E4" s="93" t="s">
        <v>626</v>
      </c>
      <c r="F4" s="94" t="s">
        <v>489</v>
      </c>
      <c r="G4" s="93">
        <v>9620</v>
      </c>
      <c r="H4" s="93" t="s">
        <v>490</v>
      </c>
      <c r="I4" s="298" t="s">
        <v>620</v>
      </c>
    </row>
    <row r="5" spans="1:9" ht="22.5" customHeight="1">
      <c r="A5" s="93">
        <v>2</v>
      </c>
      <c r="B5" s="93">
        <v>2</v>
      </c>
      <c r="C5" s="93" t="s">
        <v>629</v>
      </c>
      <c r="D5" s="93" t="s">
        <v>551</v>
      </c>
      <c r="E5" s="93" t="s">
        <v>628</v>
      </c>
      <c r="F5" s="94" t="s">
        <v>545</v>
      </c>
      <c r="G5" s="93">
        <v>9632</v>
      </c>
      <c r="H5" s="93" t="s">
        <v>546</v>
      </c>
      <c r="I5" s="94" t="s">
        <v>565</v>
      </c>
    </row>
    <row r="6" spans="1:9" ht="22.5" customHeight="1">
      <c r="A6" s="93">
        <v>2</v>
      </c>
      <c r="B6" s="93">
        <v>2</v>
      </c>
      <c r="C6" s="93" t="s">
        <v>631</v>
      </c>
      <c r="D6" s="93" t="s">
        <v>551</v>
      </c>
      <c r="E6" s="93" t="s">
        <v>630</v>
      </c>
      <c r="F6" s="94" t="s">
        <v>549</v>
      </c>
      <c r="G6" s="93">
        <v>9633</v>
      </c>
      <c r="H6" s="93" t="s">
        <v>550</v>
      </c>
      <c r="I6" s="94" t="s">
        <v>566</v>
      </c>
    </row>
    <row r="7" spans="1:9" ht="22.5" customHeight="1">
      <c r="A7" s="93">
        <v>3</v>
      </c>
      <c r="B7" s="93">
        <v>3</v>
      </c>
      <c r="C7" s="93" t="s">
        <v>633</v>
      </c>
      <c r="D7" s="93" t="s">
        <v>552</v>
      </c>
      <c r="E7" s="93" t="s">
        <v>632</v>
      </c>
      <c r="F7" s="94" t="s">
        <v>493</v>
      </c>
      <c r="G7" s="93">
        <v>9621</v>
      </c>
      <c r="H7" s="93" t="s">
        <v>494</v>
      </c>
      <c r="I7" s="94" t="s">
        <v>553</v>
      </c>
    </row>
    <row r="8" spans="1:9" ht="22.5" customHeight="1">
      <c r="A8" s="93">
        <v>3</v>
      </c>
      <c r="B8" s="93">
        <v>3</v>
      </c>
      <c r="C8" s="93" t="s">
        <v>635</v>
      </c>
      <c r="D8" s="93" t="s">
        <v>552</v>
      </c>
      <c r="E8" s="93" t="s">
        <v>634</v>
      </c>
      <c r="F8" s="94" t="s">
        <v>509</v>
      </c>
      <c r="G8" s="93">
        <v>9625</v>
      </c>
      <c r="H8" s="93" t="s">
        <v>510</v>
      </c>
      <c r="I8" s="94" t="s">
        <v>556</v>
      </c>
    </row>
    <row r="9" spans="1:9" ht="22.5" customHeight="1">
      <c r="A9" s="93">
        <v>3</v>
      </c>
      <c r="B9" s="93">
        <v>3</v>
      </c>
      <c r="C9" s="93" t="s">
        <v>636</v>
      </c>
      <c r="D9" s="93" t="s">
        <v>552</v>
      </c>
      <c r="E9" s="93" t="s">
        <v>637</v>
      </c>
      <c r="F9" s="94" t="s">
        <v>513</v>
      </c>
      <c r="G9" s="93">
        <v>9618</v>
      </c>
      <c r="H9" s="93" t="s">
        <v>514</v>
      </c>
      <c r="I9" s="94" t="s">
        <v>557</v>
      </c>
    </row>
    <row r="10" spans="1:9" ht="22.5" customHeight="1">
      <c r="A10" s="93">
        <v>4</v>
      </c>
      <c r="B10" s="93">
        <v>4</v>
      </c>
      <c r="C10" s="93" t="s">
        <v>638</v>
      </c>
      <c r="D10" s="93" t="s">
        <v>551</v>
      </c>
      <c r="E10" s="93" t="s">
        <v>639</v>
      </c>
      <c r="F10" s="94" t="s">
        <v>501</v>
      </c>
      <c r="G10" s="93">
        <v>9623</v>
      </c>
      <c r="H10" s="93" t="s">
        <v>502</v>
      </c>
      <c r="I10" s="94" t="s">
        <v>554</v>
      </c>
    </row>
    <row r="11" spans="1:9" ht="22.5" customHeight="1">
      <c r="A11" s="93">
        <v>4</v>
      </c>
      <c r="B11" s="93">
        <v>4</v>
      </c>
      <c r="C11" s="93" t="s">
        <v>640</v>
      </c>
      <c r="D11" s="93" t="s">
        <v>552</v>
      </c>
      <c r="E11" s="93" t="s">
        <v>641</v>
      </c>
      <c r="F11" s="94" t="s">
        <v>505</v>
      </c>
      <c r="G11" s="93">
        <v>9624</v>
      </c>
      <c r="H11" s="93" t="s">
        <v>506</v>
      </c>
      <c r="I11" s="94" t="s">
        <v>555</v>
      </c>
    </row>
    <row r="12" spans="1:9" ht="22.5" customHeight="1">
      <c r="A12" s="93">
        <v>4</v>
      </c>
      <c r="B12" s="93">
        <v>4</v>
      </c>
      <c r="C12" s="93" t="s">
        <v>642</v>
      </c>
      <c r="D12" s="93" t="s">
        <v>551</v>
      </c>
      <c r="E12" s="93" t="s">
        <v>643</v>
      </c>
      <c r="F12" s="94" t="s">
        <v>521</v>
      </c>
      <c r="G12" s="93">
        <v>9627</v>
      </c>
      <c r="H12" s="93" t="s">
        <v>522</v>
      </c>
      <c r="I12" s="94" t="s">
        <v>559</v>
      </c>
    </row>
    <row r="13" spans="1:9" ht="22.5" customHeight="1">
      <c r="A13" s="93">
        <v>5</v>
      </c>
      <c r="B13" s="93">
        <v>5</v>
      </c>
      <c r="C13" s="93" t="s">
        <v>645</v>
      </c>
      <c r="D13" s="93" t="s">
        <v>552</v>
      </c>
      <c r="E13" s="93" t="s">
        <v>644</v>
      </c>
      <c r="F13" s="94" t="s">
        <v>529</v>
      </c>
      <c r="G13" s="93">
        <v>9629</v>
      </c>
      <c r="H13" s="93" t="s">
        <v>530</v>
      </c>
      <c r="I13" s="94" t="s">
        <v>561</v>
      </c>
    </row>
    <row r="14" spans="1:9" ht="22.5" customHeight="1">
      <c r="A14" s="93">
        <v>5</v>
      </c>
      <c r="B14" s="93">
        <v>5</v>
      </c>
      <c r="C14" s="93" t="s">
        <v>646</v>
      </c>
      <c r="D14" s="93" t="s">
        <v>552</v>
      </c>
      <c r="E14" s="93" t="s">
        <v>647</v>
      </c>
      <c r="F14" s="94" t="s">
        <v>533</v>
      </c>
      <c r="G14" s="93">
        <v>9630</v>
      </c>
      <c r="H14" s="93" t="s">
        <v>534</v>
      </c>
      <c r="I14" s="94" t="s">
        <v>562</v>
      </c>
    </row>
    <row r="15" spans="1:9" ht="22.5" customHeight="1">
      <c r="A15" s="93">
        <v>5</v>
      </c>
      <c r="B15" s="93">
        <v>5</v>
      </c>
      <c r="C15" s="93" t="s">
        <v>648</v>
      </c>
      <c r="D15" s="93" t="s">
        <v>552</v>
      </c>
      <c r="E15" s="93" t="s">
        <v>649</v>
      </c>
      <c r="F15" s="94" t="s">
        <v>537</v>
      </c>
      <c r="G15" s="93">
        <v>9617</v>
      </c>
      <c r="H15" s="93" t="s">
        <v>538</v>
      </c>
      <c r="I15" s="94" t="s">
        <v>563</v>
      </c>
    </row>
    <row r="16" spans="1:9" ht="22.5" customHeight="1">
      <c r="A16" s="93">
        <v>6</v>
      </c>
      <c r="B16" s="93">
        <v>6</v>
      </c>
      <c r="C16" s="93" t="s">
        <v>651</v>
      </c>
      <c r="D16" s="93" t="s">
        <v>551</v>
      </c>
      <c r="E16" s="93" t="s">
        <v>650</v>
      </c>
      <c r="F16" s="94" t="s">
        <v>517</v>
      </c>
      <c r="G16" s="93">
        <v>9626</v>
      </c>
      <c r="H16" s="93" t="s">
        <v>518</v>
      </c>
      <c r="I16" s="94" t="s">
        <v>558</v>
      </c>
    </row>
    <row r="17" spans="1:9" ht="22.5" customHeight="1">
      <c r="A17" s="93">
        <v>6</v>
      </c>
      <c r="B17" s="93">
        <v>6</v>
      </c>
      <c r="C17" s="93" t="s">
        <v>653</v>
      </c>
      <c r="D17" s="93" t="s">
        <v>551</v>
      </c>
      <c r="E17" s="93" t="s">
        <v>652</v>
      </c>
      <c r="F17" s="94" t="s">
        <v>525</v>
      </c>
      <c r="G17" s="93">
        <v>9628</v>
      </c>
      <c r="H17" s="93" t="s">
        <v>526</v>
      </c>
      <c r="I17" s="94" t="s">
        <v>560</v>
      </c>
    </row>
    <row r="18" spans="1:9" ht="22.5" customHeight="1">
      <c r="A18" s="93">
        <v>6</v>
      </c>
      <c r="B18" s="296">
        <v>1</v>
      </c>
      <c r="C18" s="93" t="s">
        <v>655</v>
      </c>
      <c r="D18" s="93" t="s">
        <v>551</v>
      </c>
      <c r="E18" s="93" t="s">
        <v>654</v>
      </c>
      <c r="F18" s="94" t="s">
        <v>541</v>
      </c>
      <c r="G18" s="93">
        <v>9631</v>
      </c>
      <c r="H18" s="93" t="s">
        <v>542</v>
      </c>
      <c r="I18" s="94" t="s">
        <v>564</v>
      </c>
    </row>
  </sheetData>
  <autoFilter ref="B1:I18">
    <sortState ref="B2:I18">
      <sortCondition ref="B1:B18"/>
    </sortState>
  </autoFilter>
  <phoneticPr fontId="9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I38"/>
  <sheetViews>
    <sheetView tabSelected="1" topLeftCell="F1" zoomScaleNormal="100" zoomScaleSheetLayoutView="70" workbookViewId="0">
      <selection activeCell="AB5" sqref="AB5"/>
    </sheetView>
  </sheetViews>
  <sheetFormatPr defaultColWidth="6.44140625" defaultRowHeight="12.75"/>
  <cols>
    <col min="1" max="1" width="6.44140625" style="136"/>
    <col min="2" max="2" width="1.88671875" style="137" hidden="1" customWidth="1"/>
    <col min="3" max="3" width="3.44140625" style="137" customWidth="1"/>
    <col min="4" max="4" width="5.5546875" style="138" customWidth="1"/>
    <col min="5" max="6" width="6.44140625" style="138"/>
    <col min="7" max="7" width="6.44140625" style="231"/>
    <col min="8" max="12" width="6.44140625" style="118" customWidth="1"/>
    <col min="13" max="13" width="6.44140625" style="139" customWidth="1"/>
    <col min="14" max="17" width="6.44140625" style="118" customWidth="1"/>
    <col min="18" max="18" width="6.44140625" style="133" customWidth="1"/>
    <col min="19" max="19" width="6" style="118" customWidth="1"/>
    <col min="20" max="20" width="5.44140625" style="118" customWidth="1"/>
    <col min="21" max="26" width="6.44140625" style="118" customWidth="1"/>
    <col min="27" max="28" width="6.44140625" style="118"/>
    <col min="29" max="29" width="8.109375" style="118" customWidth="1"/>
    <col min="30" max="31" width="7.109375" style="118" customWidth="1"/>
    <col min="32" max="32" width="6.44140625" style="118" customWidth="1"/>
    <col min="33" max="51" width="6.44140625" style="207"/>
    <col min="52" max="61" width="6.44140625" style="118"/>
    <col min="62" max="16384" width="6.44140625" style="137"/>
  </cols>
  <sheetData>
    <row r="1" spans="1:61" s="96" customFormat="1" ht="31.9" customHeight="1">
      <c r="A1" s="95"/>
      <c r="C1" s="97"/>
      <c r="D1" s="98"/>
      <c r="E1" s="98"/>
      <c r="F1" s="99" t="s">
        <v>659</v>
      </c>
      <c r="G1" s="227"/>
      <c r="H1" s="97"/>
      <c r="I1" s="97"/>
      <c r="J1" s="97"/>
      <c r="K1" s="97"/>
      <c r="L1" s="97"/>
      <c r="M1" s="100"/>
      <c r="N1" s="101"/>
      <c r="O1" s="101"/>
      <c r="P1" s="101"/>
      <c r="Q1" s="101"/>
      <c r="R1" s="101"/>
      <c r="S1" s="103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103"/>
      <c r="BA1" s="103"/>
      <c r="BB1" s="103"/>
      <c r="BC1" s="103"/>
      <c r="BD1" s="103"/>
      <c r="BE1" s="103"/>
      <c r="BF1" s="103"/>
      <c r="BG1" s="103"/>
      <c r="BH1" s="103"/>
      <c r="BI1" s="103"/>
    </row>
    <row r="2" spans="1:61" s="96" customFormat="1" ht="27.6" hidden="1" customHeight="1">
      <c r="A2" s="95"/>
      <c r="C2" s="104"/>
      <c r="D2" s="104"/>
      <c r="E2" s="104"/>
      <c r="F2" s="105" t="s">
        <v>166</v>
      </c>
      <c r="G2" s="228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91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103"/>
      <c r="BA2" s="103"/>
      <c r="BB2" s="103"/>
      <c r="BC2" s="103"/>
      <c r="BD2" s="103"/>
      <c r="BE2" s="103"/>
      <c r="BF2" s="103"/>
      <c r="BG2" s="103"/>
      <c r="BH2" s="103"/>
      <c r="BI2" s="103"/>
    </row>
    <row r="3" spans="1:61" s="103" customFormat="1" ht="16.149999999999999" customHeight="1">
      <c r="A3" s="106"/>
      <c r="B3" s="107" t="s">
        <v>167</v>
      </c>
      <c r="C3" s="108"/>
      <c r="D3" s="108"/>
      <c r="E3" s="108"/>
      <c r="F3" s="108"/>
      <c r="G3" s="229"/>
      <c r="H3" s="145" t="s">
        <v>168</v>
      </c>
      <c r="I3" s="146"/>
      <c r="J3" s="309" t="s">
        <v>16</v>
      </c>
      <c r="K3" s="310"/>
      <c r="L3" s="309" t="s">
        <v>17</v>
      </c>
      <c r="M3" s="310"/>
      <c r="N3" s="309" t="s">
        <v>18</v>
      </c>
      <c r="O3" s="310"/>
      <c r="P3" s="309" t="s">
        <v>19</v>
      </c>
      <c r="Q3" s="310"/>
      <c r="R3" s="265" t="s">
        <v>20</v>
      </c>
      <c r="S3" s="302" t="s">
        <v>656</v>
      </c>
      <c r="T3" s="265" t="s">
        <v>20</v>
      </c>
      <c r="U3" s="309" t="s">
        <v>21</v>
      </c>
      <c r="V3" s="310"/>
      <c r="W3" s="309" t="s">
        <v>22</v>
      </c>
      <c r="X3" s="310"/>
      <c r="Y3" s="309" t="s">
        <v>23</v>
      </c>
      <c r="Z3" s="310"/>
      <c r="AA3" s="309" t="s">
        <v>24</v>
      </c>
      <c r="AB3" s="310"/>
      <c r="AC3" s="354" t="s">
        <v>389</v>
      </c>
      <c r="AD3" s="354"/>
      <c r="AE3" s="269" t="s">
        <v>392</v>
      </c>
      <c r="AF3" s="110"/>
      <c r="AG3" s="205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111"/>
      <c r="BA3" s="111"/>
      <c r="BB3" s="111"/>
      <c r="BC3" s="111"/>
      <c r="BD3" s="111"/>
      <c r="BE3" s="111"/>
      <c r="BF3" s="111"/>
      <c r="BG3" s="111"/>
      <c r="BH3" s="111"/>
      <c r="BI3" s="111"/>
    </row>
    <row r="4" spans="1:61" s="118" customFormat="1" ht="30">
      <c r="A4" s="112"/>
      <c r="B4" s="113"/>
      <c r="C4" s="114"/>
      <c r="D4" s="114"/>
      <c r="E4" s="114"/>
      <c r="F4" s="114"/>
      <c r="G4" s="230"/>
      <c r="H4" s="115" t="s">
        <v>171</v>
      </c>
      <c r="I4" s="115" t="s">
        <v>172</v>
      </c>
      <c r="J4" s="115" t="s">
        <v>25</v>
      </c>
      <c r="K4" s="115" t="s">
        <v>26</v>
      </c>
      <c r="L4" s="115" t="s">
        <v>27</v>
      </c>
      <c r="M4" s="115" t="s">
        <v>28</v>
      </c>
      <c r="N4" s="115" t="s">
        <v>29</v>
      </c>
      <c r="O4" s="115" t="s">
        <v>30</v>
      </c>
      <c r="P4" s="115" t="s">
        <v>31</v>
      </c>
      <c r="Q4" s="115" t="s">
        <v>32</v>
      </c>
      <c r="R4" s="115" t="s">
        <v>33</v>
      </c>
      <c r="S4" s="302" t="s">
        <v>657</v>
      </c>
      <c r="T4" s="115" t="s">
        <v>34</v>
      </c>
      <c r="U4" s="115" t="s">
        <v>35</v>
      </c>
      <c r="V4" s="115" t="s">
        <v>36</v>
      </c>
      <c r="W4" s="115" t="s">
        <v>37</v>
      </c>
      <c r="X4" s="115" t="s">
        <v>38</v>
      </c>
      <c r="Y4" s="115" t="s">
        <v>39</v>
      </c>
      <c r="Z4" s="115" t="s">
        <v>40</v>
      </c>
      <c r="AA4" s="115" t="s">
        <v>41</v>
      </c>
      <c r="AB4" s="115" t="s">
        <v>42</v>
      </c>
      <c r="AC4" s="270" t="s">
        <v>173</v>
      </c>
      <c r="AD4" s="270" t="s">
        <v>174</v>
      </c>
      <c r="AE4" s="271" t="s">
        <v>391</v>
      </c>
      <c r="AF4" s="117"/>
      <c r="AG4" s="207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119"/>
      <c r="BA4" s="119"/>
      <c r="BB4" s="119"/>
      <c r="BC4" s="119"/>
      <c r="BD4" s="119"/>
      <c r="BE4" s="119"/>
      <c r="BF4" s="119"/>
      <c r="BG4" s="119"/>
      <c r="BH4" s="119"/>
      <c r="BI4" s="119"/>
    </row>
    <row r="5" spans="1:61" s="293" customFormat="1" ht="37.15" customHeight="1">
      <c r="A5" s="282" t="s">
        <v>175</v>
      </c>
      <c r="B5" s="283" t="s">
        <v>14</v>
      </c>
      <c r="C5" s="284" t="s">
        <v>176</v>
      </c>
      <c r="D5" s="284" t="s">
        <v>43</v>
      </c>
      <c r="E5" s="284" t="s">
        <v>177</v>
      </c>
      <c r="F5" s="284" t="s">
        <v>15</v>
      </c>
      <c r="G5" s="285" t="s">
        <v>178</v>
      </c>
      <c r="H5" s="286" t="s">
        <v>445</v>
      </c>
      <c r="I5" s="286" t="s">
        <v>447</v>
      </c>
      <c r="J5" s="286" t="s">
        <v>449</v>
      </c>
      <c r="K5" s="286" t="s">
        <v>451</v>
      </c>
      <c r="L5" s="286" t="s">
        <v>453</v>
      </c>
      <c r="M5" s="286" t="s">
        <v>455</v>
      </c>
      <c r="N5" s="286" t="s">
        <v>457</v>
      </c>
      <c r="O5" s="286" t="s">
        <v>459</v>
      </c>
      <c r="P5" s="287" t="s">
        <v>461</v>
      </c>
      <c r="Q5" s="287" t="s">
        <v>567</v>
      </c>
      <c r="R5" s="286" t="s">
        <v>613</v>
      </c>
      <c r="S5" s="302" t="s">
        <v>568</v>
      </c>
      <c r="T5" s="288" t="s">
        <v>569</v>
      </c>
      <c r="U5" s="289" t="s">
        <v>570</v>
      </c>
      <c r="V5" s="286" t="s">
        <v>571</v>
      </c>
      <c r="W5" s="286" t="s">
        <v>572</v>
      </c>
      <c r="X5" s="286" t="s">
        <v>573</v>
      </c>
      <c r="Y5" s="286" t="s">
        <v>574</v>
      </c>
      <c r="Z5" s="286" t="s">
        <v>575</v>
      </c>
      <c r="AA5" s="286" t="s">
        <v>576</v>
      </c>
      <c r="AB5" s="287" t="s">
        <v>577</v>
      </c>
      <c r="AC5" s="290" t="s">
        <v>198</v>
      </c>
      <c r="AD5" s="290" t="s">
        <v>199</v>
      </c>
      <c r="AE5" s="290" t="s">
        <v>393</v>
      </c>
      <c r="AF5" s="291"/>
      <c r="AG5" s="292"/>
      <c r="AH5" s="209" t="s">
        <v>361</v>
      </c>
      <c r="AI5" s="209" t="s">
        <v>362</v>
      </c>
      <c r="AJ5" s="209" t="s">
        <v>363</v>
      </c>
      <c r="AK5" s="209" t="s">
        <v>364</v>
      </c>
      <c r="AL5" s="209" t="s">
        <v>365</v>
      </c>
      <c r="AM5" s="209" t="s">
        <v>366</v>
      </c>
      <c r="AN5" s="209" t="s">
        <v>367</v>
      </c>
      <c r="AO5" s="209" t="s">
        <v>368</v>
      </c>
      <c r="AP5" s="209" t="s">
        <v>369</v>
      </c>
      <c r="AQ5" s="209" t="s">
        <v>370</v>
      </c>
      <c r="AR5" s="209" t="s">
        <v>372</v>
      </c>
      <c r="AS5" s="209" t="s">
        <v>373</v>
      </c>
      <c r="AT5" s="209" t="s">
        <v>235</v>
      </c>
      <c r="AU5" s="292"/>
      <c r="AV5" s="292"/>
      <c r="AW5" s="292"/>
      <c r="AX5" s="292"/>
      <c r="AY5" s="292"/>
    </row>
    <row r="6" spans="1:61" s="133" customFormat="1" ht="13.5">
      <c r="A6" s="127" t="str">
        <f>"_"&amp;G6</f>
        <v>_11157001A</v>
      </c>
      <c r="B6" s="128"/>
      <c r="C6" s="93">
        <v>1</v>
      </c>
      <c r="D6" s="129" t="s">
        <v>486</v>
      </c>
      <c r="E6" s="130" t="s">
        <v>484</v>
      </c>
      <c r="F6" s="130" t="s">
        <v>485</v>
      </c>
      <c r="G6" s="131" t="s">
        <v>483</v>
      </c>
      <c r="H6" s="131" t="s">
        <v>361</v>
      </c>
      <c r="I6" s="131" t="s">
        <v>361</v>
      </c>
      <c r="J6" s="131" t="s">
        <v>362</v>
      </c>
      <c r="K6" s="131" t="s">
        <v>362</v>
      </c>
      <c r="L6" s="131" t="s">
        <v>363</v>
      </c>
      <c r="M6" s="131" t="s">
        <v>363</v>
      </c>
      <c r="N6" s="131" t="s">
        <v>364</v>
      </c>
      <c r="O6" s="131" t="s">
        <v>364</v>
      </c>
      <c r="P6" s="131" t="s">
        <v>365</v>
      </c>
      <c r="Q6" s="131" t="s">
        <v>365</v>
      </c>
      <c r="R6" s="131" t="s">
        <v>366</v>
      </c>
      <c r="S6" s="303"/>
      <c r="T6" s="266" t="s">
        <v>366</v>
      </c>
      <c r="U6" s="131" t="s">
        <v>367</v>
      </c>
      <c r="V6" s="131" t="s">
        <v>368</v>
      </c>
      <c r="W6" s="131" t="s">
        <v>369</v>
      </c>
      <c r="X6" s="131" t="s">
        <v>370</v>
      </c>
      <c r="Y6" s="131" t="s">
        <v>372</v>
      </c>
      <c r="Z6" s="131" t="s">
        <v>373</v>
      </c>
      <c r="AA6" s="131" t="s">
        <v>251</v>
      </c>
      <c r="AB6" s="131" t="s">
        <v>251</v>
      </c>
      <c r="AC6" s="267"/>
      <c r="AD6" s="267"/>
      <c r="AE6" s="267"/>
      <c r="AF6" s="131"/>
      <c r="AG6" s="207"/>
      <c r="AH6" s="210">
        <f t="shared" ref="AH6:AT15" si="0">COUNTIF($H6:$AE6,AH$5)</f>
        <v>2</v>
      </c>
      <c r="AI6" s="210">
        <f t="shared" si="0"/>
        <v>2</v>
      </c>
      <c r="AJ6" s="210">
        <f t="shared" si="0"/>
        <v>2</v>
      </c>
      <c r="AK6" s="210">
        <f t="shared" si="0"/>
        <v>2</v>
      </c>
      <c r="AL6" s="210">
        <f t="shared" si="0"/>
        <v>2</v>
      </c>
      <c r="AM6" s="210">
        <f t="shared" si="0"/>
        <v>2</v>
      </c>
      <c r="AN6" s="210">
        <f t="shared" si="0"/>
        <v>1</v>
      </c>
      <c r="AO6" s="210">
        <f t="shared" si="0"/>
        <v>1</v>
      </c>
      <c r="AP6" s="210">
        <f t="shared" si="0"/>
        <v>1</v>
      </c>
      <c r="AQ6" s="210">
        <f t="shared" si="0"/>
        <v>1</v>
      </c>
      <c r="AR6" s="210">
        <f t="shared" si="0"/>
        <v>1</v>
      </c>
      <c r="AS6" s="210">
        <f t="shared" si="0"/>
        <v>1</v>
      </c>
      <c r="AT6" s="210">
        <f t="shared" si="0"/>
        <v>2</v>
      </c>
      <c r="AU6" s="211"/>
      <c r="AV6" s="211"/>
      <c r="AW6" s="211"/>
      <c r="AX6" s="211"/>
      <c r="AY6" s="211"/>
    </row>
    <row r="7" spans="1:61" s="133" customFormat="1" ht="13.5">
      <c r="A7" s="127" t="str">
        <f t="shared" ref="A7:A22" si="1">"_"&amp;G7</f>
        <v>_11157007A</v>
      </c>
      <c r="B7" s="134"/>
      <c r="C7" s="93">
        <v>1</v>
      </c>
      <c r="D7" s="130" t="s">
        <v>498</v>
      </c>
      <c r="E7" s="130" t="s">
        <v>496</v>
      </c>
      <c r="F7" s="130" t="s">
        <v>497</v>
      </c>
      <c r="G7" s="131" t="s">
        <v>495</v>
      </c>
      <c r="H7" s="131" t="s">
        <v>361</v>
      </c>
      <c r="I7" s="131" t="s">
        <v>361</v>
      </c>
      <c r="J7" s="131" t="s">
        <v>362</v>
      </c>
      <c r="K7" s="131" t="s">
        <v>362</v>
      </c>
      <c r="L7" s="131" t="s">
        <v>363</v>
      </c>
      <c r="M7" s="131" t="s">
        <v>363</v>
      </c>
      <c r="N7" s="131" t="s">
        <v>364</v>
      </c>
      <c r="O7" s="131" t="s">
        <v>364</v>
      </c>
      <c r="P7" s="131" t="s">
        <v>365</v>
      </c>
      <c r="Q7" s="131" t="s">
        <v>365</v>
      </c>
      <c r="R7" s="131" t="s">
        <v>366</v>
      </c>
      <c r="S7" s="303"/>
      <c r="T7" s="266" t="s">
        <v>366</v>
      </c>
      <c r="U7" s="131" t="s">
        <v>367</v>
      </c>
      <c r="V7" s="131" t="s">
        <v>368</v>
      </c>
      <c r="W7" s="131" t="s">
        <v>369</v>
      </c>
      <c r="X7" s="131" t="s">
        <v>370</v>
      </c>
      <c r="Y7" s="131" t="s">
        <v>372</v>
      </c>
      <c r="Z7" s="131" t="s">
        <v>373</v>
      </c>
      <c r="AA7" s="131" t="s">
        <v>251</v>
      </c>
      <c r="AB7" s="131" t="s">
        <v>251</v>
      </c>
      <c r="AC7" s="267"/>
      <c r="AD7" s="267"/>
      <c r="AE7" s="267"/>
      <c r="AF7" s="131"/>
      <c r="AG7" s="207"/>
      <c r="AH7" s="210">
        <f t="shared" si="0"/>
        <v>2</v>
      </c>
      <c r="AI7" s="210">
        <f t="shared" si="0"/>
        <v>2</v>
      </c>
      <c r="AJ7" s="210">
        <f t="shared" si="0"/>
        <v>2</v>
      </c>
      <c r="AK7" s="210">
        <f t="shared" si="0"/>
        <v>2</v>
      </c>
      <c r="AL7" s="210">
        <f t="shared" si="0"/>
        <v>2</v>
      </c>
      <c r="AM7" s="210">
        <f t="shared" si="0"/>
        <v>2</v>
      </c>
      <c r="AN7" s="210">
        <f t="shared" si="0"/>
        <v>1</v>
      </c>
      <c r="AO7" s="210">
        <f t="shared" si="0"/>
        <v>1</v>
      </c>
      <c r="AP7" s="210">
        <f t="shared" si="0"/>
        <v>1</v>
      </c>
      <c r="AQ7" s="210">
        <f t="shared" si="0"/>
        <v>1</v>
      </c>
      <c r="AR7" s="210">
        <f t="shared" si="0"/>
        <v>1</v>
      </c>
      <c r="AS7" s="210">
        <f t="shared" si="0"/>
        <v>1</v>
      </c>
      <c r="AT7" s="210">
        <f t="shared" si="0"/>
        <v>2</v>
      </c>
      <c r="AU7" s="211"/>
      <c r="AV7" s="211"/>
      <c r="AW7" s="211"/>
      <c r="AX7" s="211"/>
      <c r="AY7" s="211"/>
    </row>
    <row r="8" spans="1:61" s="133" customFormat="1" ht="14.25">
      <c r="A8" s="127" t="str">
        <f t="shared" si="1"/>
        <v>_11157019A</v>
      </c>
      <c r="B8" s="134"/>
      <c r="C8" s="296">
        <v>1</v>
      </c>
      <c r="D8" s="130" t="s">
        <v>542</v>
      </c>
      <c r="E8" s="225" t="s">
        <v>615</v>
      </c>
      <c r="F8" s="130" t="s">
        <v>541</v>
      </c>
      <c r="G8" s="131" t="s">
        <v>539</v>
      </c>
      <c r="H8" s="131" t="s">
        <v>361</v>
      </c>
      <c r="I8" s="131" t="s">
        <v>361</v>
      </c>
      <c r="J8" s="131" t="s">
        <v>362</v>
      </c>
      <c r="K8" s="131" t="s">
        <v>362</v>
      </c>
      <c r="L8" s="131" t="s">
        <v>363</v>
      </c>
      <c r="M8" s="131" t="s">
        <v>363</v>
      </c>
      <c r="N8" s="131" t="s">
        <v>364</v>
      </c>
      <c r="O8" s="131" t="s">
        <v>364</v>
      </c>
      <c r="P8" s="131" t="s">
        <v>365</v>
      </c>
      <c r="Q8" s="131" t="s">
        <v>365</v>
      </c>
      <c r="R8" s="131" t="s">
        <v>366</v>
      </c>
      <c r="S8" s="303"/>
      <c r="T8" s="266" t="s">
        <v>366</v>
      </c>
      <c r="U8" s="131" t="s">
        <v>367</v>
      </c>
      <c r="V8" s="131" t="s">
        <v>368</v>
      </c>
      <c r="W8" s="131" t="s">
        <v>369</v>
      </c>
      <c r="X8" s="131" t="s">
        <v>370</v>
      </c>
      <c r="Y8" s="131" t="s">
        <v>372</v>
      </c>
      <c r="Z8" s="131" t="s">
        <v>373</v>
      </c>
      <c r="AA8" s="131" t="s">
        <v>251</v>
      </c>
      <c r="AB8" s="131" t="s">
        <v>251</v>
      </c>
      <c r="AC8" s="267"/>
      <c r="AD8" s="267"/>
      <c r="AE8" s="267"/>
      <c r="AF8" s="131"/>
      <c r="AG8" s="207"/>
      <c r="AH8" s="210">
        <f t="shared" si="0"/>
        <v>2</v>
      </c>
      <c r="AI8" s="210">
        <f t="shared" si="0"/>
        <v>2</v>
      </c>
      <c r="AJ8" s="210">
        <f t="shared" si="0"/>
        <v>2</v>
      </c>
      <c r="AK8" s="210">
        <f t="shared" si="0"/>
        <v>2</v>
      </c>
      <c r="AL8" s="210">
        <f t="shared" si="0"/>
        <v>2</v>
      </c>
      <c r="AM8" s="210">
        <f t="shared" si="0"/>
        <v>2</v>
      </c>
      <c r="AN8" s="210">
        <f t="shared" si="0"/>
        <v>1</v>
      </c>
      <c r="AO8" s="210">
        <f t="shared" si="0"/>
        <v>1</v>
      </c>
      <c r="AP8" s="210">
        <f t="shared" si="0"/>
        <v>1</v>
      </c>
      <c r="AQ8" s="210">
        <f t="shared" si="0"/>
        <v>1</v>
      </c>
      <c r="AR8" s="210">
        <f t="shared" si="0"/>
        <v>1</v>
      </c>
      <c r="AS8" s="210">
        <f t="shared" si="0"/>
        <v>1</v>
      </c>
      <c r="AT8" s="210">
        <f t="shared" si="0"/>
        <v>2</v>
      </c>
      <c r="AU8" s="211"/>
      <c r="AV8" s="211"/>
      <c r="AW8" s="211"/>
      <c r="AX8" s="211"/>
      <c r="AY8" s="211"/>
    </row>
    <row r="9" spans="1:61" s="133" customFormat="1" ht="13.5">
      <c r="A9" s="127" t="str">
        <f t="shared" si="1"/>
        <v>_11157005A</v>
      </c>
      <c r="B9" s="134"/>
      <c r="C9" s="93">
        <v>2</v>
      </c>
      <c r="D9" s="130" t="s">
        <v>490</v>
      </c>
      <c r="E9" s="130" t="s">
        <v>488</v>
      </c>
      <c r="F9" s="130" t="s">
        <v>489</v>
      </c>
      <c r="G9" s="131" t="s">
        <v>487</v>
      </c>
      <c r="H9" s="131" t="s">
        <v>362</v>
      </c>
      <c r="I9" s="131" t="s">
        <v>362</v>
      </c>
      <c r="J9" s="131" t="s">
        <v>363</v>
      </c>
      <c r="K9" s="131" t="s">
        <v>363</v>
      </c>
      <c r="L9" s="131" t="s">
        <v>364</v>
      </c>
      <c r="M9" s="131" t="s">
        <v>364</v>
      </c>
      <c r="N9" s="131" t="s">
        <v>365</v>
      </c>
      <c r="O9" s="131" t="s">
        <v>365</v>
      </c>
      <c r="P9" s="131" t="s">
        <v>366</v>
      </c>
      <c r="Q9" s="131" t="s">
        <v>366</v>
      </c>
      <c r="R9" s="131" t="s">
        <v>367</v>
      </c>
      <c r="S9" s="303"/>
      <c r="T9" s="266" t="s">
        <v>368</v>
      </c>
      <c r="U9" s="131" t="s">
        <v>369</v>
      </c>
      <c r="V9" s="131" t="s">
        <v>370</v>
      </c>
      <c r="W9" s="131" t="s">
        <v>372</v>
      </c>
      <c r="X9" s="131" t="s">
        <v>373</v>
      </c>
      <c r="Y9" s="131" t="s">
        <v>251</v>
      </c>
      <c r="Z9" s="131" t="s">
        <v>251</v>
      </c>
      <c r="AA9" s="131" t="s">
        <v>361</v>
      </c>
      <c r="AB9" s="131" t="s">
        <v>361</v>
      </c>
      <c r="AC9" s="267"/>
      <c r="AD9" s="267"/>
      <c r="AE9" s="267"/>
      <c r="AF9" s="131"/>
      <c r="AG9" s="207"/>
      <c r="AH9" s="210">
        <f t="shared" si="0"/>
        <v>2</v>
      </c>
      <c r="AI9" s="210">
        <f t="shared" si="0"/>
        <v>2</v>
      </c>
      <c r="AJ9" s="210">
        <f t="shared" si="0"/>
        <v>2</v>
      </c>
      <c r="AK9" s="210">
        <f t="shared" si="0"/>
        <v>2</v>
      </c>
      <c r="AL9" s="210">
        <f t="shared" si="0"/>
        <v>2</v>
      </c>
      <c r="AM9" s="210">
        <f t="shared" si="0"/>
        <v>2</v>
      </c>
      <c r="AN9" s="210">
        <f t="shared" si="0"/>
        <v>1</v>
      </c>
      <c r="AO9" s="210">
        <f t="shared" si="0"/>
        <v>1</v>
      </c>
      <c r="AP9" s="210">
        <f t="shared" si="0"/>
        <v>1</v>
      </c>
      <c r="AQ9" s="210">
        <f t="shared" si="0"/>
        <v>1</v>
      </c>
      <c r="AR9" s="210">
        <f t="shared" si="0"/>
        <v>1</v>
      </c>
      <c r="AS9" s="210">
        <f t="shared" si="0"/>
        <v>1</v>
      </c>
      <c r="AT9" s="210">
        <f t="shared" si="0"/>
        <v>2</v>
      </c>
      <c r="AU9" s="211"/>
      <c r="AV9" s="211"/>
      <c r="AW9" s="211"/>
      <c r="AX9" s="211"/>
      <c r="AY9" s="211"/>
    </row>
    <row r="10" spans="1:61" s="133" customFormat="1" ht="14.45" customHeight="1">
      <c r="A10" s="127" t="str">
        <f t="shared" si="1"/>
        <v>_11157020A</v>
      </c>
      <c r="B10" s="134"/>
      <c r="C10" s="93">
        <v>2</v>
      </c>
      <c r="D10" s="130" t="s">
        <v>546</v>
      </c>
      <c r="E10" s="130" t="s">
        <v>544</v>
      </c>
      <c r="F10" s="130" t="s">
        <v>545</v>
      </c>
      <c r="G10" s="131" t="s">
        <v>543</v>
      </c>
      <c r="H10" s="131" t="s">
        <v>362</v>
      </c>
      <c r="I10" s="131" t="s">
        <v>362</v>
      </c>
      <c r="J10" s="131" t="s">
        <v>363</v>
      </c>
      <c r="K10" s="131" t="s">
        <v>363</v>
      </c>
      <c r="L10" s="131" t="s">
        <v>364</v>
      </c>
      <c r="M10" s="131" t="s">
        <v>364</v>
      </c>
      <c r="N10" s="131" t="s">
        <v>365</v>
      </c>
      <c r="O10" s="131" t="s">
        <v>365</v>
      </c>
      <c r="P10" s="131" t="s">
        <v>366</v>
      </c>
      <c r="Q10" s="131" t="s">
        <v>366</v>
      </c>
      <c r="R10" s="131" t="s">
        <v>367</v>
      </c>
      <c r="S10" s="303"/>
      <c r="T10" s="266" t="s">
        <v>368</v>
      </c>
      <c r="U10" s="131" t="s">
        <v>369</v>
      </c>
      <c r="V10" s="131" t="s">
        <v>370</v>
      </c>
      <c r="W10" s="131" t="s">
        <v>372</v>
      </c>
      <c r="X10" s="131" t="s">
        <v>373</v>
      </c>
      <c r="Y10" s="131" t="s">
        <v>251</v>
      </c>
      <c r="Z10" s="131" t="s">
        <v>251</v>
      </c>
      <c r="AA10" s="131" t="s">
        <v>361</v>
      </c>
      <c r="AB10" s="131" t="s">
        <v>361</v>
      </c>
      <c r="AC10" s="267"/>
      <c r="AD10" s="267"/>
      <c r="AE10" s="267"/>
      <c r="AF10" s="131"/>
      <c r="AG10" s="207"/>
      <c r="AH10" s="210">
        <f t="shared" si="0"/>
        <v>2</v>
      </c>
      <c r="AI10" s="210">
        <f t="shared" si="0"/>
        <v>2</v>
      </c>
      <c r="AJ10" s="210">
        <f t="shared" si="0"/>
        <v>2</v>
      </c>
      <c r="AK10" s="210">
        <f t="shared" si="0"/>
        <v>2</v>
      </c>
      <c r="AL10" s="210">
        <f t="shared" si="0"/>
        <v>2</v>
      </c>
      <c r="AM10" s="210">
        <f t="shared" si="0"/>
        <v>2</v>
      </c>
      <c r="AN10" s="210">
        <f t="shared" si="0"/>
        <v>1</v>
      </c>
      <c r="AO10" s="210">
        <f t="shared" si="0"/>
        <v>1</v>
      </c>
      <c r="AP10" s="210">
        <f t="shared" si="0"/>
        <v>1</v>
      </c>
      <c r="AQ10" s="210">
        <f t="shared" si="0"/>
        <v>1</v>
      </c>
      <c r="AR10" s="210">
        <f t="shared" si="0"/>
        <v>1</v>
      </c>
      <c r="AS10" s="210">
        <f t="shared" si="0"/>
        <v>1</v>
      </c>
      <c r="AT10" s="210">
        <f t="shared" si="0"/>
        <v>2</v>
      </c>
      <c r="AU10" s="211"/>
      <c r="AV10" s="211"/>
      <c r="AW10" s="211"/>
      <c r="AX10" s="211"/>
      <c r="AY10" s="211"/>
    </row>
    <row r="11" spans="1:61" s="133" customFormat="1" ht="13.5">
      <c r="A11" s="127" t="str">
        <f t="shared" si="1"/>
        <v>_11157021A</v>
      </c>
      <c r="B11" s="134"/>
      <c r="C11" s="93">
        <v>2</v>
      </c>
      <c r="D11" s="130" t="s">
        <v>550</v>
      </c>
      <c r="E11" s="130" t="s">
        <v>548</v>
      </c>
      <c r="F11" s="130" t="s">
        <v>549</v>
      </c>
      <c r="G11" s="131" t="s">
        <v>547</v>
      </c>
      <c r="H11" s="131" t="s">
        <v>362</v>
      </c>
      <c r="I11" s="131" t="s">
        <v>362</v>
      </c>
      <c r="J11" s="131" t="s">
        <v>363</v>
      </c>
      <c r="K11" s="131" t="s">
        <v>363</v>
      </c>
      <c r="L11" s="131" t="s">
        <v>364</v>
      </c>
      <c r="M11" s="131" t="s">
        <v>364</v>
      </c>
      <c r="N11" s="131" t="s">
        <v>365</v>
      </c>
      <c r="O11" s="131" t="s">
        <v>365</v>
      </c>
      <c r="P11" s="131" t="s">
        <v>366</v>
      </c>
      <c r="Q11" s="131" t="s">
        <v>366</v>
      </c>
      <c r="R11" s="131" t="s">
        <v>367</v>
      </c>
      <c r="S11" s="303"/>
      <c r="T11" s="266" t="s">
        <v>368</v>
      </c>
      <c r="U11" s="131" t="s">
        <v>369</v>
      </c>
      <c r="V11" s="131" t="s">
        <v>370</v>
      </c>
      <c r="W11" s="131" t="s">
        <v>372</v>
      </c>
      <c r="X11" s="131" t="s">
        <v>373</v>
      </c>
      <c r="Y11" s="131" t="s">
        <v>251</v>
      </c>
      <c r="Z11" s="131" t="s">
        <v>251</v>
      </c>
      <c r="AA11" s="131" t="s">
        <v>361</v>
      </c>
      <c r="AB11" s="131" t="s">
        <v>361</v>
      </c>
      <c r="AC11" s="267"/>
      <c r="AD11" s="267"/>
      <c r="AE11" s="267"/>
      <c r="AF11" s="131"/>
      <c r="AG11" s="207"/>
      <c r="AH11" s="210">
        <f t="shared" si="0"/>
        <v>2</v>
      </c>
      <c r="AI11" s="210">
        <f t="shared" si="0"/>
        <v>2</v>
      </c>
      <c r="AJ11" s="210">
        <f t="shared" si="0"/>
        <v>2</v>
      </c>
      <c r="AK11" s="210">
        <f t="shared" si="0"/>
        <v>2</v>
      </c>
      <c r="AL11" s="210">
        <f t="shared" si="0"/>
        <v>2</v>
      </c>
      <c r="AM11" s="210">
        <f t="shared" si="0"/>
        <v>2</v>
      </c>
      <c r="AN11" s="210">
        <f t="shared" si="0"/>
        <v>1</v>
      </c>
      <c r="AO11" s="210">
        <f t="shared" si="0"/>
        <v>1</v>
      </c>
      <c r="AP11" s="210">
        <f t="shared" si="0"/>
        <v>1</v>
      </c>
      <c r="AQ11" s="210">
        <f t="shared" si="0"/>
        <v>1</v>
      </c>
      <c r="AR11" s="210">
        <f t="shared" si="0"/>
        <v>1</v>
      </c>
      <c r="AS11" s="210">
        <f t="shared" si="0"/>
        <v>1</v>
      </c>
      <c r="AT11" s="210">
        <f t="shared" si="0"/>
        <v>2</v>
      </c>
      <c r="AU11" s="211"/>
      <c r="AV11" s="211"/>
      <c r="AW11" s="211"/>
      <c r="AX11" s="211"/>
      <c r="AY11" s="211"/>
    </row>
    <row r="12" spans="1:61" s="133" customFormat="1" ht="13.5">
      <c r="A12" s="127" t="str">
        <f t="shared" si="1"/>
        <v>_11157006A</v>
      </c>
      <c r="B12" s="134"/>
      <c r="C12" s="93">
        <v>3</v>
      </c>
      <c r="D12" s="130" t="s">
        <v>494</v>
      </c>
      <c r="E12" s="130" t="s">
        <v>492</v>
      </c>
      <c r="F12" s="130" t="s">
        <v>493</v>
      </c>
      <c r="G12" s="131" t="s">
        <v>491</v>
      </c>
      <c r="H12" s="131" t="s">
        <v>363</v>
      </c>
      <c r="I12" s="131" t="s">
        <v>363</v>
      </c>
      <c r="J12" s="131" t="s">
        <v>364</v>
      </c>
      <c r="K12" s="131" t="s">
        <v>364</v>
      </c>
      <c r="L12" s="131" t="s">
        <v>365</v>
      </c>
      <c r="M12" s="131" t="s">
        <v>365</v>
      </c>
      <c r="N12" s="131" t="s">
        <v>361</v>
      </c>
      <c r="O12" s="131" t="s">
        <v>361</v>
      </c>
      <c r="P12" s="131" t="s">
        <v>367</v>
      </c>
      <c r="Q12" s="131" t="s">
        <v>368</v>
      </c>
      <c r="R12" s="131" t="s">
        <v>369</v>
      </c>
      <c r="S12" s="303"/>
      <c r="T12" s="266" t="s">
        <v>370</v>
      </c>
      <c r="U12" s="131" t="s">
        <v>372</v>
      </c>
      <c r="V12" s="131" t="s">
        <v>373</v>
      </c>
      <c r="W12" s="131" t="s">
        <v>251</v>
      </c>
      <c r="X12" s="131" t="s">
        <v>251</v>
      </c>
      <c r="Y12" s="131" t="s">
        <v>366</v>
      </c>
      <c r="Z12" s="131" t="s">
        <v>366</v>
      </c>
      <c r="AA12" s="131" t="s">
        <v>362</v>
      </c>
      <c r="AB12" s="131" t="s">
        <v>362</v>
      </c>
      <c r="AC12" s="267"/>
      <c r="AD12" s="267"/>
      <c r="AE12" s="267"/>
      <c r="AF12" s="131"/>
      <c r="AG12" s="207"/>
      <c r="AH12" s="210">
        <f t="shared" si="0"/>
        <v>2</v>
      </c>
      <c r="AI12" s="210">
        <f t="shared" si="0"/>
        <v>2</v>
      </c>
      <c r="AJ12" s="210">
        <f t="shared" si="0"/>
        <v>2</v>
      </c>
      <c r="AK12" s="210">
        <f t="shared" si="0"/>
        <v>2</v>
      </c>
      <c r="AL12" s="210">
        <f t="shared" si="0"/>
        <v>2</v>
      </c>
      <c r="AM12" s="210">
        <f t="shared" si="0"/>
        <v>2</v>
      </c>
      <c r="AN12" s="210">
        <f t="shared" si="0"/>
        <v>1</v>
      </c>
      <c r="AO12" s="210">
        <f t="shared" si="0"/>
        <v>1</v>
      </c>
      <c r="AP12" s="210">
        <f t="shared" si="0"/>
        <v>1</v>
      </c>
      <c r="AQ12" s="210">
        <f t="shared" si="0"/>
        <v>1</v>
      </c>
      <c r="AR12" s="210">
        <f t="shared" si="0"/>
        <v>1</v>
      </c>
      <c r="AS12" s="210">
        <f t="shared" si="0"/>
        <v>1</v>
      </c>
      <c r="AT12" s="210">
        <f t="shared" si="0"/>
        <v>2</v>
      </c>
      <c r="AU12" s="211"/>
      <c r="AV12" s="211"/>
      <c r="AW12" s="211"/>
      <c r="AX12" s="211"/>
      <c r="AY12" s="211"/>
    </row>
    <row r="13" spans="1:61" s="133" customFormat="1" ht="13.5">
      <c r="A13" s="127" t="str">
        <f t="shared" si="1"/>
        <v>_11157011A</v>
      </c>
      <c r="B13" s="134"/>
      <c r="C13" s="93">
        <v>3</v>
      </c>
      <c r="D13" s="130" t="s">
        <v>510</v>
      </c>
      <c r="E13" s="130" t="s">
        <v>508</v>
      </c>
      <c r="F13" s="130" t="s">
        <v>509</v>
      </c>
      <c r="G13" s="131" t="s">
        <v>507</v>
      </c>
      <c r="H13" s="131" t="s">
        <v>363</v>
      </c>
      <c r="I13" s="131" t="s">
        <v>363</v>
      </c>
      <c r="J13" s="131" t="s">
        <v>364</v>
      </c>
      <c r="K13" s="131" t="s">
        <v>364</v>
      </c>
      <c r="L13" s="131" t="s">
        <v>365</v>
      </c>
      <c r="M13" s="131" t="s">
        <v>365</v>
      </c>
      <c r="N13" s="131" t="s">
        <v>361</v>
      </c>
      <c r="O13" s="131" t="s">
        <v>361</v>
      </c>
      <c r="P13" s="131" t="s">
        <v>367</v>
      </c>
      <c r="Q13" s="131" t="s">
        <v>368</v>
      </c>
      <c r="R13" s="131" t="s">
        <v>369</v>
      </c>
      <c r="S13" s="303"/>
      <c r="T13" s="266" t="s">
        <v>370</v>
      </c>
      <c r="U13" s="131" t="s">
        <v>372</v>
      </c>
      <c r="V13" s="131" t="s">
        <v>373</v>
      </c>
      <c r="W13" s="131" t="s">
        <v>251</v>
      </c>
      <c r="X13" s="131" t="s">
        <v>251</v>
      </c>
      <c r="Y13" s="131" t="s">
        <v>366</v>
      </c>
      <c r="Z13" s="131" t="s">
        <v>366</v>
      </c>
      <c r="AA13" s="131" t="s">
        <v>362</v>
      </c>
      <c r="AB13" s="131" t="s">
        <v>362</v>
      </c>
      <c r="AC13" s="267"/>
      <c r="AD13" s="267"/>
      <c r="AE13" s="267"/>
      <c r="AF13" s="131"/>
      <c r="AG13" s="207"/>
      <c r="AH13" s="210">
        <f t="shared" si="0"/>
        <v>2</v>
      </c>
      <c r="AI13" s="210">
        <f t="shared" si="0"/>
        <v>2</v>
      </c>
      <c r="AJ13" s="210">
        <f t="shared" si="0"/>
        <v>2</v>
      </c>
      <c r="AK13" s="210">
        <f t="shared" si="0"/>
        <v>2</v>
      </c>
      <c r="AL13" s="210">
        <f t="shared" si="0"/>
        <v>2</v>
      </c>
      <c r="AM13" s="210">
        <f t="shared" si="0"/>
        <v>2</v>
      </c>
      <c r="AN13" s="210">
        <f t="shared" si="0"/>
        <v>1</v>
      </c>
      <c r="AO13" s="210">
        <f t="shared" si="0"/>
        <v>1</v>
      </c>
      <c r="AP13" s="210">
        <f t="shared" si="0"/>
        <v>1</v>
      </c>
      <c r="AQ13" s="210">
        <f t="shared" si="0"/>
        <v>1</v>
      </c>
      <c r="AR13" s="210">
        <f t="shared" si="0"/>
        <v>1</v>
      </c>
      <c r="AS13" s="210">
        <f t="shared" si="0"/>
        <v>1</v>
      </c>
      <c r="AT13" s="210">
        <f t="shared" si="0"/>
        <v>2</v>
      </c>
      <c r="AU13" s="211"/>
      <c r="AV13" s="211"/>
      <c r="AW13" s="211"/>
      <c r="AX13" s="211"/>
      <c r="AY13" s="211"/>
    </row>
    <row r="14" spans="1:61" s="133" customFormat="1" ht="13.5">
      <c r="A14" s="127" t="str">
        <f t="shared" si="1"/>
        <v>_11157012A</v>
      </c>
      <c r="B14" s="134"/>
      <c r="C14" s="93">
        <v>3</v>
      </c>
      <c r="D14" s="130" t="s">
        <v>514</v>
      </c>
      <c r="E14" s="130" t="s">
        <v>512</v>
      </c>
      <c r="F14" s="130" t="s">
        <v>513</v>
      </c>
      <c r="G14" s="131" t="s">
        <v>511</v>
      </c>
      <c r="H14" s="131" t="s">
        <v>363</v>
      </c>
      <c r="I14" s="131" t="s">
        <v>363</v>
      </c>
      <c r="J14" s="131" t="s">
        <v>364</v>
      </c>
      <c r="K14" s="131" t="s">
        <v>364</v>
      </c>
      <c r="L14" s="131" t="s">
        <v>365</v>
      </c>
      <c r="M14" s="131" t="s">
        <v>365</v>
      </c>
      <c r="N14" s="131" t="s">
        <v>361</v>
      </c>
      <c r="O14" s="131" t="s">
        <v>361</v>
      </c>
      <c r="P14" s="131" t="s">
        <v>367</v>
      </c>
      <c r="Q14" s="131" t="s">
        <v>368</v>
      </c>
      <c r="R14" s="131" t="s">
        <v>369</v>
      </c>
      <c r="S14" s="303"/>
      <c r="T14" s="266" t="s">
        <v>370</v>
      </c>
      <c r="U14" s="131" t="s">
        <v>372</v>
      </c>
      <c r="V14" s="131" t="s">
        <v>373</v>
      </c>
      <c r="W14" s="131" t="s">
        <v>251</v>
      </c>
      <c r="X14" s="131" t="s">
        <v>251</v>
      </c>
      <c r="Y14" s="131" t="s">
        <v>366</v>
      </c>
      <c r="Z14" s="131" t="s">
        <v>366</v>
      </c>
      <c r="AA14" s="131" t="s">
        <v>362</v>
      </c>
      <c r="AB14" s="131" t="s">
        <v>362</v>
      </c>
      <c r="AC14" s="267"/>
      <c r="AD14" s="267"/>
      <c r="AE14" s="267"/>
      <c r="AF14" s="131"/>
      <c r="AG14" s="207"/>
      <c r="AH14" s="210">
        <f t="shared" si="0"/>
        <v>2</v>
      </c>
      <c r="AI14" s="210">
        <f t="shared" si="0"/>
        <v>2</v>
      </c>
      <c r="AJ14" s="210">
        <f t="shared" si="0"/>
        <v>2</v>
      </c>
      <c r="AK14" s="210">
        <f t="shared" si="0"/>
        <v>2</v>
      </c>
      <c r="AL14" s="210">
        <f t="shared" si="0"/>
        <v>2</v>
      </c>
      <c r="AM14" s="210">
        <f t="shared" si="0"/>
        <v>2</v>
      </c>
      <c r="AN14" s="210">
        <f t="shared" si="0"/>
        <v>1</v>
      </c>
      <c r="AO14" s="210">
        <f t="shared" si="0"/>
        <v>1</v>
      </c>
      <c r="AP14" s="210">
        <f t="shared" si="0"/>
        <v>1</v>
      </c>
      <c r="AQ14" s="210">
        <f t="shared" si="0"/>
        <v>1</v>
      </c>
      <c r="AR14" s="210">
        <f t="shared" si="0"/>
        <v>1</v>
      </c>
      <c r="AS14" s="210">
        <f t="shared" si="0"/>
        <v>1</v>
      </c>
      <c r="AT14" s="210">
        <f t="shared" si="0"/>
        <v>2</v>
      </c>
      <c r="AU14" s="211"/>
      <c r="AV14" s="211"/>
      <c r="AW14" s="211"/>
      <c r="AX14" s="211"/>
      <c r="AY14" s="211"/>
    </row>
    <row r="15" spans="1:61" s="133" customFormat="1" ht="13.5">
      <c r="A15" s="127" t="str">
        <f t="shared" si="1"/>
        <v>_11157008A</v>
      </c>
      <c r="B15" s="188"/>
      <c r="C15" s="93">
        <v>4</v>
      </c>
      <c r="D15" s="189" t="s">
        <v>502</v>
      </c>
      <c r="E15" s="130" t="s">
        <v>500</v>
      </c>
      <c r="F15" s="130" t="s">
        <v>501</v>
      </c>
      <c r="G15" s="131" t="s">
        <v>499</v>
      </c>
      <c r="H15" s="131" t="s">
        <v>366</v>
      </c>
      <c r="I15" s="131" t="s">
        <v>366</v>
      </c>
      <c r="J15" s="131" t="s">
        <v>367</v>
      </c>
      <c r="K15" s="131" t="s">
        <v>368</v>
      </c>
      <c r="L15" s="131" t="s">
        <v>369</v>
      </c>
      <c r="M15" s="131" t="s">
        <v>370</v>
      </c>
      <c r="N15" s="131" t="s">
        <v>372</v>
      </c>
      <c r="O15" s="131" t="s">
        <v>373</v>
      </c>
      <c r="P15" s="131" t="s">
        <v>361</v>
      </c>
      <c r="Q15" s="131" t="s">
        <v>361</v>
      </c>
      <c r="R15" s="131" t="s">
        <v>362</v>
      </c>
      <c r="S15" s="303"/>
      <c r="T15" s="266" t="s">
        <v>362</v>
      </c>
      <c r="U15" s="131" t="s">
        <v>251</v>
      </c>
      <c r="V15" s="131" t="s">
        <v>251</v>
      </c>
      <c r="W15" s="131" t="s">
        <v>363</v>
      </c>
      <c r="X15" s="131" t="s">
        <v>363</v>
      </c>
      <c r="Y15" s="131" t="s">
        <v>364</v>
      </c>
      <c r="Z15" s="131" t="s">
        <v>364</v>
      </c>
      <c r="AA15" s="131" t="s">
        <v>365</v>
      </c>
      <c r="AB15" s="131" t="s">
        <v>365</v>
      </c>
      <c r="AC15" s="267"/>
      <c r="AD15" s="267"/>
      <c r="AE15" s="267"/>
      <c r="AF15" s="131"/>
      <c r="AG15" s="207"/>
      <c r="AH15" s="210">
        <f t="shared" si="0"/>
        <v>2</v>
      </c>
      <c r="AI15" s="210">
        <f t="shared" si="0"/>
        <v>2</v>
      </c>
      <c r="AJ15" s="210">
        <f t="shared" si="0"/>
        <v>2</v>
      </c>
      <c r="AK15" s="210">
        <f t="shared" si="0"/>
        <v>2</v>
      </c>
      <c r="AL15" s="210">
        <f t="shared" si="0"/>
        <v>2</v>
      </c>
      <c r="AM15" s="210">
        <f t="shared" si="0"/>
        <v>2</v>
      </c>
      <c r="AN15" s="210">
        <f t="shared" si="0"/>
        <v>1</v>
      </c>
      <c r="AO15" s="210">
        <f t="shared" si="0"/>
        <v>1</v>
      </c>
      <c r="AP15" s="210">
        <f t="shared" si="0"/>
        <v>1</v>
      </c>
      <c r="AQ15" s="210">
        <f t="shared" si="0"/>
        <v>1</v>
      </c>
      <c r="AR15" s="210">
        <f t="shared" si="0"/>
        <v>1</v>
      </c>
      <c r="AS15" s="210">
        <f t="shared" si="0"/>
        <v>1</v>
      </c>
      <c r="AT15" s="210">
        <f t="shared" si="0"/>
        <v>2</v>
      </c>
      <c r="AU15" s="212"/>
      <c r="AV15" s="212"/>
      <c r="AW15" s="212"/>
      <c r="AX15" s="212"/>
      <c r="AY15" s="212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</row>
    <row r="16" spans="1:61" s="133" customFormat="1" ht="14.45" customHeight="1">
      <c r="A16" s="127" t="str">
        <f t="shared" si="1"/>
        <v>_11157010A</v>
      </c>
      <c r="B16" s="188"/>
      <c r="C16" s="93">
        <v>4</v>
      </c>
      <c r="D16" s="189" t="s">
        <v>506</v>
      </c>
      <c r="E16" s="130" t="s">
        <v>504</v>
      </c>
      <c r="F16" s="130" t="s">
        <v>505</v>
      </c>
      <c r="G16" s="131" t="s">
        <v>503</v>
      </c>
      <c r="H16" s="131" t="s">
        <v>366</v>
      </c>
      <c r="I16" s="131" t="s">
        <v>366</v>
      </c>
      <c r="J16" s="131" t="s">
        <v>367</v>
      </c>
      <c r="K16" s="131" t="s">
        <v>368</v>
      </c>
      <c r="L16" s="131" t="s">
        <v>369</v>
      </c>
      <c r="M16" s="131" t="s">
        <v>370</v>
      </c>
      <c r="N16" s="131" t="s">
        <v>372</v>
      </c>
      <c r="O16" s="131" t="s">
        <v>373</v>
      </c>
      <c r="P16" s="131" t="s">
        <v>361</v>
      </c>
      <c r="Q16" s="131" t="s">
        <v>361</v>
      </c>
      <c r="R16" s="131" t="s">
        <v>362</v>
      </c>
      <c r="S16" s="303"/>
      <c r="T16" s="266" t="s">
        <v>362</v>
      </c>
      <c r="U16" s="131" t="s">
        <v>251</v>
      </c>
      <c r="V16" s="131" t="s">
        <v>251</v>
      </c>
      <c r="W16" s="131" t="s">
        <v>363</v>
      </c>
      <c r="X16" s="131" t="s">
        <v>363</v>
      </c>
      <c r="Y16" s="131" t="s">
        <v>364</v>
      </c>
      <c r="Z16" s="131" t="s">
        <v>364</v>
      </c>
      <c r="AA16" s="131" t="s">
        <v>365</v>
      </c>
      <c r="AB16" s="131" t="s">
        <v>365</v>
      </c>
      <c r="AC16" s="267"/>
      <c r="AD16" s="267"/>
      <c r="AE16" s="267"/>
      <c r="AF16" s="131"/>
      <c r="AG16" s="207"/>
      <c r="AH16" s="210">
        <f t="shared" ref="AH16:AT22" si="2">COUNTIF($H16:$AE16,AH$5)</f>
        <v>2</v>
      </c>
      <c r="AI16" s="210">
        <f t="shared" si="2"/>
        <v>2</v>
      </c>
      <c r="AJ16" s="210">
        <f t="shared" si="2"/>
        <v>2</v>
      </c>
      <c r="AK16" s="210">
        <f t="shared" si="2"/>
        <v>2</v>
      </c>
      <c r="AL16" s="210">
        <f t="shared" si="2"/>
        <v>2</v>
      </c>
      <c r="AM16" s="210">
        <f t="shared" si="2"/>
        <v>2</v>
      </c>
      <c r="AN16" s="210">
        <f t="shared" si="2"/>
        <v>1</v>
      </c>
      <c r="AO16" s="210">
        <f t="shared" si="2"/>
        <v>1</v>
      </c>
      <c r="AP16" s="210">
        <f t="shared" si="2"/>
        <v>1</v>
      </c>
      <c r="AQ16" s="210">
        <f t="shared" si="2"/>
        <v>1</v>
      </c>
      <c r="AR16" s="210">
        <f t="shared" si="2"/>
        <v>1</v>
      </c>
      <c r="AS16" s="210">
        <f t="shared" si="2"/>
        <v>1</v>
      </c>
      <c r="AT16" s="210">
        <f t="shared" si="2"/>
        <v>2</v>
      </c>
      <c r="AU16" s="212"/>
      <c r="AV16" s="212"/>
      <c r="AW16" s="212"/>
      <c r="AX16" s="212"/>
      <c r="AY16" s="212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</row>
    <row r="17" spans="1:61" s="133" customFormat="1" ht="13.5">
      <c r="A17" s="127" t="str">
        <f t="shared" si="1"/>
        <v>_11157014A</v>
      </c>
      <c r="B17" s="134"/>
      <c r="C17" s="93">
        <v>4</v>
      </c>
      <c r="D17" s="130" t="s">
        <v>522</v>
      </c>
      <c r="E17" s="130" t="s">
        <v>520</v>
      </c>
      <c r="F17" s="130" t="s">
        <v>521</v>
      </c>
      <c r="G17" s="131" t="s">
        <v>519</v>
      </c>
      <c r="H17" s="131" t="s">
        <v>366</v>
      </c>
      <c r="I17" s="131" t="s">
        <v>366</v>
      </c>
      <c r="J17" s="131" t="s">
        <v>367</v>
      </c>
      <c r="K17" s="131" t="s">
        <v>368</v>
      </c>
      <c r="L17" s="131" t="s">
        <v>369</v>
      </c>
      <c r="M17" s="131" t="s">
        <v>370</v>
      </c>
      <c r="N17" s="131" t="s">
        <v>372</v>
      </c>
      <c r="O17" s="131" t="s">
        <v>373</v>
      </c>
      <c r="P17" s="131" t="s">
        <v>361</v>
      </c>
      <c r="Q17" s="299" t="s">
        <v>361</v>
      </c>
      <c r="R17" s="131" t="s">
        <v>362</v>
      </c>
      <c r="S17" s="303"/>
      <c r="T17" s="266" t="s">
        <v>362</v>
      </c>
      <c r="U17" s="131" t="s">
        <v>251</v>
      </c>
      <c r="V17" s="131" t="s">
        <v>251</v>
      </c>
      <c r="W17" s="131" t="s">
        <v>363</v>
      </c>
      <c r="X17" s="131" t="s">
        <v>363</v>
      </c>
      <c r="Y17" s="131" t="s">
        <v>364</v>
      </c>
      <c r="Z17" s="131" t="s">
        <v>364</v>
      </c>
      <c r="AA17" s="131" t="s">
        <v>365</v>
      </c>
      <c r="AB17" s="131" t="s">
        <v>365</v>
      </c>
      <c r="AC17" s="267"/>
      <c r="AD17" s="267"/>
      <c r="AE17" s="267"/>
      <c r="AF17" s="131"/>
      <c r="AG17" s="207"/>
      <c r="AH17" s="210">
        <f t="shared" si="2"/>
        <v>2</v>
      </c>
      <c r="AI17" s="210">
        <f t="shared" si="2"/>
        <v>2</v>
      </c>
      <c r="AJ17" s="210">
        <f t="shared" si="2"/>
        <v>2</v>
      </c>
      <c r="AK17" s="210">
        <f t="shared" si="2"/>
        <v>2</v>
      </c>
      <c r="AL17" s="210">
        <f t="shared" si="2"/>
        <v>2</v>
      </c>
      <c r="AM17" s="210">
        <f t="shared" si="2"/>
        <v>2</v>
      </c>
      <c r="AN17" s="210">
        <f t="shared" si="2"/>
        <v>1</v>
      </c>
      <c r="AO17" s="210">
        <f t="shared" si="2"/>
        <v>1</v>
      </c>
      <c r="AP17" s="210">
        <f t="shared" si="2"/>
        <v>1</v>
      </c>
      <c r="AQ17" s="210">
        <f t="shared" si="2"/>
        <v>1</v>
      </c>
      <c r="AR17" s="210">
        <f t="shared" si="2"/>
        <v>1</v>
      </c>
      <c r="AS17" s="210">
        <f t="shared" si="2"/>
        <v>1</v>
      </c>
      <c r="AT17" s="210">
        <f t="shared" si="2"/>
        <v>2</v>
      </c>
      <c r="AU17" s="211"/>
      <c r="AV17" s="211"/>
      <c r="AW17" s="211"/>
      <c r="AX17" s="211"/>
      <c r="AY17" s="211"/>
    </row>
    <row r="18" spans="1:61" s="133" customFormat="1" ht="15">
      <c r="A18" s="127" t="str">
        <f t="shared" si="1"/>
        <v>_11157016A</v>
      </c>
      <c r="B18" s="128"/>
      <c r="C18" s="93">
        <v>5</v>
      </c>
      <c r="D18" s="129" t="s">
        <v>530</v>
      </c>
      <c r="E18" s="130" t="s">
        <v>528</v>
      </c>
      <c r="F18" s="130" t="s">
        <v>529</v>
      </c>
      <c r="G18" s="131" t="s">
        <v>527</v>
      </c>
      <c r="H18" s="131" t="s">
        <v>367</v>
      </c>
      <c r="I18" s="131" t="s">
        <v>368</v>
      </c>
      <c r="J18" s="131" t="s">
        <v>369</v>
      </c>
      <c r="K18" s="131" t="s">
        <v>370</v>
      </c>
      <c r="L18" s="131" t="s">
        <v>372</v>
      </c>
      <c r="M18" s="131" t="s">
        <v>373</v>
      </c>
      <c r="N18" s="131" t="s">
        <v>366</v>
      </c>
      <c r="O18" s="131" t="s">
        <v>366</v>
      </c>
      <c r="P18" s="226" t="s">
        <v>362</v>
      </c>
      <c r="Q18" s="226" t="s">
        <v>362</v>
      </c>
      <c r="R18" s="226" t="s">
        <v>251</v>
      </c>
      <c r="S18" s="304"/>
      <c r="T18" s="266" t="s">
        <v>251</v>
      </c>
      <c r="U18" s="226" t="s">
        <v>361</v>
      </c>
      <c r="V18" s="226" t="s">
        <v>361</v>
      </c>
      <c r="W18" s="226" t="s">
        <v>364</v>
      </c>
      <c r="X18" s="226" t="s">
        <v>364</v>
      </c>
      <c r="Y18" s="131" t="s">
        <v>365</v>
      </c>
      <c r="Z18" s="131" t="s">
        <v>365</v>
      </c>
      <c r="AA18" s="131" t="s">
        <v>363</v>
      </c>
      <c r="AB18" s="131" t="s">
        <v>363</v>
      </c>
      <c r="AC18" s="301"/>
      <c r="AD18" s="301"/>
      <c r="AE18" s="268"/>
      <c r="AF18" s="226"/>
      <c r="AG18" s="207"/>
      <c r="AH18" s="210">
        <f t="shared" si="2"/>
        <v>2</v>
      </c>
      <c r="AI18" s="210">
        <f t="shared" si="2"/>
        <v>2</v>
      </c>
      <c r="AJ18" s="210">
        <f t="shared" si="2"/>
        <v>2</v>
      </c>
      <c r="AK18" s="210">
        <f t="shared" si="2"/>
        <v>2</v>
      </c>
      <c r="AL18" s="210">
        <f t="shared" si="2"/>
        <v>2</v>
      </c>
      <c r="AM18" s="210">
        <f t="shared" si="2"/>
        <v>2</v>
      </c>
      <c r="AN18" s="210">
        <f t="shared" si="2"/>
        <v>1</v>
      </c>
      <c r="AO18" s="210">
        <f t="shared" si="2"/>
        <v>1</v>
      </c>
      <c r="AP18" s="210">
        <f t="shared" si="2"/>
        <v>1</v>
      </c>
      <c r="AQ18" s="210">
        <f t="shared" si="2"/>
        <v>1</v>
      </c>
      <c r="AR18" s="210">
        <f t="shared" si="2"/>
        <v>1</v>
      </c>
      <c r="AS18" s="210">
        <f t="shared" si="2"/>
        <v>1</v>
      </c>
      <c r="AT18" s="210">
        <f t="shared" si="2"/>
        <v>2</v>
      </c>
      <c r="AU18" s="211"/>
      <c r="AV18" s="211"/>
      <c r="AW18" s="211"/>
      <c r="AX18" s="211"/>
      <c r="AY18" s="211"/>
    </row>
    <row r="19" spans="1:61" s="133" customFormat="1" ht="15.75">
      <c r="A19" s="127" t="str">
        <f t="shared" si="1"/>
        <v>_11157017A</v>
      </c>
      <c r="B19" s="134"/>
      <c r="C19" s="93">
        <v>5</v>
      </c>
      <c r="D19" s="130" t="s">
        <v>534</v>
      </c>
      <c r="E19" s="130" t="s">
        <v>532</v>
      </c>
      <c r="F19" s="130" t="s">
        <v>533</v>
      </c>
      <c r="G19" s="131" t="s">
        <v>531</v>
      </c>
      <c r="H19" s="131" t="s">
        <v>367</v>
      </c>
      <c r="I19" s="131" t="s">
        <v>368</v>
      </c>
      <c r="J19" s="131" t="s">
        <v>369</v>
      </c>
      <c r="K19" s="131" t="s">
        <v>370</v>
      </c>
      <c r="L19" s="131" t="s">
        <v>372</v>
      </c>
      <c r="M19" s="131" t="s">
        <v>373</v>
      </c>
      <c r="N19" s="131" t="s">
        <v>366</v>
      </c>
      <c r="O19" s="131" t="s">
        <v>366</v>
      </c>
      <c r="P19" s="226" t="s">
        <v>362</v>
      </c>
      <c r="Q19" s="226" t="s">
        <v>362</v>
      </c>
      <c r="R19" s="226" t="s">
        <v>251</v>
      </c>
      <c r="S19" s="305"/>
      <c r="T19" s="266" t="s">
        <v>251</v>
      </c>
      <c r="U19" s="131" t="s">
        <v>361</v>
      </c>
      <c r="V19" s="131" t="s">
        <v>361</v>
      </c>
      <c r="W19" s="131" t="s">
        <v>364</v>
      </c>
      <c r="X19" s="131" t="s">
        <v>364</v>
      </c>
      <c r="Y19" s="131" t="s">
        <v>365</v>
      </c>
      <c r="Z19" s="131" t="s">
        <v>365</v>
      </c>
      <c r="AA19" s="131" t="s">
        <v>363</v>
      </c>
      <c r="AB19" s="131" t="s">
        <v>363</v>
      </c>
      <c r="AC19" s="272"/>
      <c r="AD19" s="272"/>
      <c r="AE19" s="267"/>
      <c r="AF19" s="131"/>
      <c r="AG19" s="207"/>
      <c r="AH19" s="210">
        <f t="shared" si="2"/>
        <v>2</v>
      </c>
      <c r="AI19" s="210">
        <f t="shared" si="2"/>
        <v>2</v>
      </c>
      <c r="AJ19" s="210">
        <f t="shared" si="2"/>
        <v>2</v>
      </c>
      <c r="AK19" s="210">
        <f t="shared" si="2"/>
        <v>2</v>
      </c>
      <c r="AL19" s="210">
        <f t="shared" si="2"/>
        <v>2</v>
      </c>
      <c r="AM19" s="210">
        <f t="shared" si="2"/>
        <v>2</v>
      </c>
      <c r="AN19" s="210">
        <f t="shared" si="2"/>
        <v>1</v>
      </c>
      <c r="AO19" s="210">
        <f t="shared" si="2"/>
        <v>1</v>
      </c>
      <c r="AP19" s="210">
        <f t="shared" si="2"/>
        <v>1</v>
      </c>
      <c r="AQ19" s="210">
        <f t="shared" si="2"/>
        <v>1</v>
      </c>
      <c r="AR19" s="210">
        <f t="shared" si="2"/>
        <v>1</v>
      </c>
      <c r="AS19" s="210">
        <f t="shared" si="2"/>
        <v>1</v>
      </c>
      <c r="AT19" s="210">
        <f t="shared" si="2"/>
        <v>2</v>
      </c>
      <c r="AU19" s="211"/>
      <c r="AV19" s="211"/>
      <c r="AW19" s="211"/>
      <c r="AX19" s="211"/>
      <c r="AY19" s="211"/>
    </row>
    <row r="20" spans="1:61" s="133" customFormat="1" ht="15.75">
      <c r="A20" s="127" t="str">
        <f t="shared" si="1"/>
        <v>_11157018A</v>
      </c>
      <c r="B20" s="134"/>
      <c r="C20" s="93">
        <v>5</v>
      </c>
      <c r="D20" s="130" t="s">
        <v>538</v>
      </c>
      <c r="E20" s="130" t="s">
        <v>536</v>
      </c>
      <c r="F20" s="130" t="s">
        <v>537</v>
      </c>
      <c r="G20" s="131" t="s">
        <v>535</v>
      </c>
      <c r="H20" s="131" t="s">
        <v>367</v>
      </c>
      <c r="I20" s="131" t="s">
        <v>368</v>
      </c>
      <c r="J20" s="131" t="s">
        <v>369</v>
      </c>
      <c r="K20" s="131" t="s">
        <v>370</v>
      </c>
      <c r="L20" s="131" t="s">
        <v>372</v>
      </c>
      <c r="M20" s="131" t="s">
        <v>373</v>
      </c>
      <c r="N20" s="131" t="s">
        <v>366</v>
      </c>
      <c r="O20" s="131" t="s">
        <v>366</v>
      </c>
      <c r="P20" s="226" t="s">
        <v>362</v>
      </c>
      <c r="Q20" s="232" t="s">
        <v>362</v>
      </c>
      <c r="R20" s="226" t="s">
        <v>251</v>
      </c>
      <c r="S20" s="305"/>
      <c r="T20" s="266" t="s">
        <v>251</v>
      </c>
      <c r="U20" s="131" t="s">
        <v>361</v>
      </c>
      <c r="V20" s="131" t="s">
        <v>361</v>
      </c>
      <c r="W20" s="131" t="s">
        <v>364</v>
      </c>
      <c r="X20" s="131" t="s">
        <v>364</v>
      </c>
      <c r="Y20" s="131" t="s">
        <v>365</v>
      </c>
      <c r="Z20" s="131" t="s">
        <v>365</v>
      </c>
      <c r="AA20" s="131" t="s">
        <v>363</v>
      </c>
      <c r="AB20" s="131" t="s">
        <v>363</v>
      </c>
      <c r="AC20" s="300"/>
      <c r="AD20" s="300"/>
      <c r="AE20" s="267"/>
      <c r="AF20" s="131"/>
      <c r="AG20" s="207"/>
      <c r="AH20" s="210">
        <f t="shared" si="2"/>
        <v>2</v>
      </c>
      <c r="AI20" s="210">
        <f t="shared" si="2"/>
        <v>2</v>
      </c>
      <c r="AJ20" s="210">
        <f t="shared" si="2"/>
        <v>2</v>
      </c>
      <c r="AK20" s="210">
        <f t="shared" si="2"/>
        <v>2</v>
      </c>
      <c r="AL20" s="210">
        <f t="shared" si="2"/>
        <v>2</v>
      </c>
      <c r="AM20" s="210">
        <f t="shared" si="2"/>
        <v>2</v>
      </c>
      <c r="AN20" s="210">
        <f t="shared" si="2"/>
        <v>1</v>
      </c>
      <c r="AO20" s="210">
        <f t="shared" si="2"/>
        <v>1</v>
      </c>
      <c r="AP20" s="210">
        <f t="shared" si="2"/>
        <v>1</v>
      </c>
      <c r="AQ20" s="210">
        <f t="shared" si="2"/>
        <v>1</v>
      </c>
      <c r="AR20" s="210">
        <f t="shared" si="2"/>
        <v>1</v>
      </c>
      <c r="AS20" s="210">
        <f t="shared" si="2"/>
        <v>1</v>
      </c>
      <c r="AT20" s="210">
        <f t="shared" si="2"/>
        <v>2</v>
      </c>
      <c r="AU20" s="211"/>
      <c r="AV20" s="211"/>
      <c r="AW20" s="211"/>
      <c r="AX20" s="211"/>
      <c r="AY20" s="211"/>
    </row>
    <row r="21" spans="1:61" s="133" customFormat="1" ht="15">
      <c r="A21" s="127" t="str">
        <f t="shared" si="1"/>
        <v>_11157013A</v>
      </c>
      <c r="B21" s="134"/>
      <c r="C21" s="93">
        <v>6</v>
      </c>
      <c r="D21" s="130" t="s">
        <v>518</v>
      </c>
      <c r="E21" s="225" t="s">
        <v>516</v>
      </c>
      <c r="F21" s="130" t="s">
        <v>517</v>
      </c>
      <c r="G21" s="131" t="s">
        <v>515</v>
      </c>
      <c r="H21" s="131" t="s">
        <v>369</v>
      </c>
      <c r="I21" s="131" t="s">
        <v>370</v>
      </c>
      <c r="J21" s="131" t="s">
        <v>372</v>
      </c>
      <c r="K21" s="131" t="s">
        <v>373</v>
      </c>
      <c r="L21" s="131" t="s">
        <v>366</v>
      </c>
      <c r="M21" s="131" t="s">
        <v>366</v>
      </c>
      <c r="N21" s="131" t="s">
        <v>367</v>
      </c>
      <c r="O21" s="131" t="s">
        <v>368</v>
      </c>
      <c r="P21" s="226" t="s">
        <v>251</v>
      </c>
      <c r="Q21" s="226" t="s">
        <v>251</v>
      </c>
      <c r="R21" s="226" t="s">
        <v>363</v>
      </c>
      <c r="S21" s="304"/>
      <c r="T21" s="266" t="s">
        <v>363</v>
      </c>
      <c r="U21" s="131" t="s">
        <v>362</v>
      </c>
      <c r="V21" s="131" t="s">
        <v>362</v>
      </c>
      <c r="W21" s="226" t="s">
        <v>365</v>
      </c>
      <c r="X21" s="226" t="s">
        <v>365</v>
      </c>
      <c r="Y21" s="131" t="s">
        <v>361</v>
      </c>
      <c r="Z21" s="131" t="s">
        <v>361</v>
      </c>
      <c r="AA21" s="131" t="s">
        <v>364</v>
      </c>
      <c r="AB21" s="131" t="s">
        <v>364</v>
      </c>
      <c r="AC21" s="301"/>
      <c r="AD21" s="301"/>
      <c r="AE21" s="268"/>
      <c r="AF21" s="226"/>
      <c r="AG21" s="207"/>
      <c r="AH21" s="210">
        <f t="shared" si="2"/>
        <v>2</v>
      </c>
      <c r="AI21" s="210">
        <f t="shared" si="2"/>
        <v>2</v>
      </c>
      <c r="AJ21" s="210">
        <f t="shared" si="2"/>
        <v>2</v>
      </c>
      <c r="AK21" s="210">
        <f t="shared" si="2"/>
        <v>2</v>
      </c>
      <c r="AL21" s="210">
        <f t="shared" si="2"/>
        <v>2</v>
      </c>
      <c r="AM21" s="210">
        <f t="shared" si="2"/>
        <v>2</v>
      </c>
      <c r="AN21" s="210">
        <f t="shared" si="2"/>
        <v>1</v>
      </c>
      <c r="AO21" s="210">
        <f t="shared" si="2"/>
        <v>1</v>
      </c>
      <c r="AP21" s="210">
        <f t="shared" si="2"/>
        <v>1</v>
      </c>
      <c r="AQ21" s="210">
        <f t="shared" si="2"/>
        <v>1</v>
      </c>
      <c r="AR21" s="210">
        <f t="shared" si="2"/>
        <v>1</v>
      </c>
      <c r="AS21" s="210">
        <f t="shared" si="2"/>
        <v>1</v>
      </c>
      <c r="AT21" s="210">
        <f t="shared" si="2"/>
        <v>2</v>
      </c>
      <c r="AU21" s="211"/>
      <c r="AV21" s="211"/>
      <c r="AW21" s="211"/>
      <c r="AX21" s="211"/>
      <c r="AY21" s="211"/>
    </row>
    <row r="22" spans="1:61" s="133" customFormat="1" ht="15.75">
      <c r="A22" s="127" t="str">
        <f t="shared" si="1"/>
        <v>_11157015A</v>
      </c>
      <c r="B22" s="134"/>
      <c r="C22" s="93">
        <v>6</v>
      </c>
      <c r="D22" s="130" t="s">
        <v>526</v>
      </c>
      <c r="E22" s="130" t="s">
        <v>524</v>
      </c>
      <c r="F22" s="130" t="s">
        <v>525</v>
      </c>
      <c r="G22" s="131" t="s">
        <v>523</v>
      </c>
      <c r="H22" s="131" t="s">
        <v>369</v>
      </c>
      <c r="I22" s="131" t="s">
        <v>370</v>
      </c>
      <c r="J22" s="131" t="s">
        <v>372</v>
      </c>
      <c r="K22" s="131" t="s">
        <v>373</v>
      </c>
      <c r="L22" s="131" t="s">
        <v>366</v>
      </c>
      <c r="M22" s="131" t="s">
        <v>366</v>
      </c>
      <c r="N22" s="131" t="s">
        <v>367</v>
      </c>
      <c r="O22" s="131" t="s">
        <v>368</v>
      </c>
      <c r="P22" s="226" t="s">
        <v>251</v>
      </c>
      <c r="Q22" s="226" t="s">
        <v>251</v>
      </c>
      <c r="R22" s="226" t="s">
        <v>363</v>
      </c>
      <c r="S22" s="305"/>
      <c r="T22" s="266" t="s">
        <v>363</v>
      </c>
      <c r="U22" s="226" t="s">
        <v>362</v>
      </c>
      <c r="V22" s="226" t="s">
        <v>362</v>
      </c>
      <c r="W22" s="131" t="s">
        <v>365</v>
      </c>
      <c r="X22" s="131" t="s">
        <v>365</v>
      </c>
      <c r="Y22" s="131" t="s">
        <v>361</v>
      </c>
      <c r="Z22" s="131" t="s">
        <v>361</v>
      </c>
      <c r="AA22" s="131" t="s">
        <v>364</v>
      </c>
      <c r="AB22" s="131" t="s">
        <v>364</v>
      </c>
      <c r="AC22" s="300"/>
      <c r="AD22" s="300"/>
      <c r="AE22" s="267"/>
      <c r="AF22" s="131"/>
      <c r="AG22" s="207"/>
      <c r="AH22" s="210">
        <f t="shared" si="2"/>
        <v>2</v>
      </c>
      <c r="AI22" s="210">
        <f t="shared" si="2"/>
        <v>2</v>
      </c>
      <c r="AJ22" s="210">
        <f t="shared" si="2"/>
        <v>2</v>
      </c>
      <c r="AK22" s="210">
        <f t="shared" si="2"/>
        <v>2</v>
      </c>
      <c r="AL22" s="210">
        <f t="shared" si="2"/>
        <v>2</v>
      </c>
      <c r="AM22" s="210">
        <f t="shared" si="2"/>
        <v>2</v>
      </c>
      <c r="AN22" s="210">
        <f t="shared" si="2"/>
        <v>1</v>
      </c>
      <c r="AO22" s="210">
        <f t="shared" si="2"/>
        <v>1</v>
      </c>
      <c r="AP22" s="210">
        <f t="shared" si="2"/>
        <v>1</v>
      </c>
      <c r="AQ22" s="210">
        <f t="shared" si="2"/>
        <v>1</v>
      </c>
      <c r="AR22" s="210">
        <f t="shared" si="2"/>
        <v>1</v>
      </c>
      <c r="AS22" s="210">
        <f t="shared" si="2"/>
        <v>1</v>
      </c>
      <c r="AT22" s="210">
        <f t="shared" si="2"/>
        <v>2</v>
      </c>
      <c r="AU22" s="211"/>
      <c r="AV22" s="211"/>
      <c r="AW22" s="211"/>
      <c r="AX22" s="211"/>
      <c r="AY22" s="211"/>
    </row>
    <row r="23" spans="1:61">
      <c r="T23" s="207"/>
      <c r="AU23" s="212"/>
      <c r="AV23" s="212"/>
      <c r="AW23" s="212"/>
      <c r="AX23" s="212"/>
      <c r="AY23" s="212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</row>
    <row r="24" spans="1:61">
      <c r="T24" s="207"/>
      <c r="AU24" s="212"/>
      <c r="AV24" s="212"/>
      <c r="AW24" s="212"/>
      <c r="AX24" s="212"/>
      <c r="AY24" s="212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</row>
    <row r="25" spans="1:61" ht="16.5">
      <c r="G25" s="276" t="s">
        <v>578</v>
      </c>
      <c r="H25" s="273" t="s">
        <v>579</v>
      </c>
      <c r="I25" s="273" t="s">
        <v>580</v>
      </c>
      <c r="J25" s="273" t="s">
        <v>581</v>
      </c>
      <c r="K25" s="273" t="s">
        <v>582</v>
      </c>
      <c r="L25" s="273" t="s">
        <v>583</v>
      </c>
      <c r="M25" s="273" t="s">
        <v>584</v>
      </c>
      <c r="N25" s="273" t="s">
        <v>585</v>
      </c>
      <c r="O25" s="273" t="s">
        <v>586</v>
      </c>
      <c r="P25" s="273" t="s">
        <v>587</v>
      </c>
      <c r="Q25" s="273" t="s">
        <v>588</v>
      </c>
      <c r="R25" s="273" t="s">
        <v>589</v>
      </c>
      <c r="S25" s="273" t="s">
        <v>607</v>
      </c>
      <c r="T25" s="273" t="s">
        <v>590</v>
      </c>
      <c r="U25" s="273" t="s">
        <v>591</v>
      </c>
      <c r="V25" s="273" t="s">
        <v>592</v>
      </c>
      <c r="W25" s="273" t="s">
        <v>593</v>
      </c>
      <c r="X25" s="273" t="s">
        <v>594</v>
      </c>
      <c r="Y25" s="273" t="s">
        <v>595</v>
      </c>
      <c r="Z25" s="273" t="s">
        <v>596</v>
      </c>
      <c r="AA25" s="273" t="s">
        <v>597</v>
      </c>
      <c r="AB25" s="273" t="s">
        <v>598</v>
      </c>
    </row>
    <row r="26" spans="1:61" ht="13.5">
      <c r="G26" s="277" t="s">
        <v>599</v>
      </c>
      <c r="H26" s="274"/>
      <c r="I26" s="274"/>
      <c r="J26" s="274"/>
      <c r="K26" s="274"/>
      <c r="L26" s="274"/>
      <c r="M26" s="274"/>
      <c r="N26" s="274"/>
      <c r="O26" s="274"/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  <c r="AA26" s="274"/>
      <c r="AB26" s="274"/>
    </row>
    <row r="27" spans="1:61" ht="15">
      <c r="G27" s="276" t="s">
        <v>600</v>
      </c>
      <c r="H27" s="275" t="s">
        <v>361</v>
      </c>
      <c r="I27" s="275" t="s">
        <v>361</v>
      </c>
      <c r="J27" s="275" t="s">
        <v>362</v>
      </c>
      <c r="K27" s="275" t="s">
        <v>362</v>
      </c>
      <c r="L27" s="275" t="s">
        <v>363</v>
      </c>
      <c r="M27" s="275" t="s">
        <v>363</v>
      </c>
      <c r="N27" s="275" t="s">
        <v>364</v>
      </c>
      <c r="O27" s="275" t="s">
        <v>364</v>
      </c>
      <c r="P27" s="275" t="s">
        <v>365</v>
      </c>
      <c r="Q27" s="275" t="s">
        <v>365</v>
      </c>
      <c r="R27" s="275" t="s">
        <v>366</v>
      </c>
      <c r="S27" s="306"/>
      <c r="T27" s="275" t="s">
        <v>366</v>
      </c>
      <c r="U27" s="275" t="s">
        <v>367</v>
      </c>
      <c r="V27" s="275" t="s">
        <v>368</v>
      </c>
      <c r="W27" s="275" t="s">
        <v>369</v>
      </c>
      <c r="X27" s="275" t="s">
        <v>370</v>
      </c>
      <c r="Y27" s="275" t="s">
        <v>372</v>
      </c>
      <c r="Z27" s="275" t="s">
        <v>373</v>
      </c>
      <c r="AA27" s="275" t="s">
        <v>601</v>
      </c>
      <c r="AB27" s="275" t="s">
        <v>601</v>
      </c>
    </row>
    <row r="28" spans="1:61" ht="15">
      <c r="G28" s="276" t="s">
        <v>602</v>
      </c>
      <c r="H28" s="275" t="s">
        <v>362</v>
      </c>
      <c r="I28" s="275" t="s">
        <v>362</v>
      </c>
      <c r="J28" s="275" t="s">
        <v>363</v>
      </c>
      <c r="K28" s="275" t="s">
        <v>363</v>
      </c>
      <c r="L28" s="275" t="s">
        <v>364</v>
      </c>
      <c r="M28" s="275" t="s">
        <v>364</v>
      </c>
      <c r="N28" s="275" t="s">
        <v>365</v>
      </c>
      <c r="O28" s="275" t="s">
        <v>365</v>
      </c>
      <c r="P28" s="275" t="s">
        <v>366</v>
      </c>
      <c r="Q28" s="275" t="s">
        <v>366</v>
      </c>
      <c r="R28" s="275" t="s">
        <v>367</v>
      </c>
      <c r="S28" s="306"/>
      <c r="T28" s="275" t="s">
        <v>368</v>
      </c>
      <c r="U28" s="275" t="s">
        <v>369</v>
      </c>
      <c r="V28" s="275" t="s">
        <v>370</v>
      </c>
      <c r="W28" s="275" t="s">
        <v>372</v>
      </c>
      <c r="X28" s="275" t="s">
        <v>373</v>
      </c>
      <c r="Y28" s="275" t="s">
        <v>601</v>
      </c>
      <c r="Z28" s="275" t="s">
        <v>601</v>
      </c>
      <c r="AA28" s="275" t="s">
        <v>361</v>
      </c>
      <c r="AB28" s="275" t="s">
        <v>361</v>
      </c>
    </row>
    <row r="29" spans="1:61" ht="15">
      <c r="G29" s="276" t="s">
        <v>603</v>
      </c>
      <c r="H29" s="275" t="s">
        <v>363</v>
      </c>
      <c r="I29" s="275" t="s">
        <v>363</v>
      </c>
      <c r="J29" s="275" t="s">
        <v>364</v>
      </c>
      <c r="K29" s="275" t="s">
        <v>364</v>
      </c>
      <c r="L29" s="275" t="s">
        <v>365</v>
      </c>
      <c r="M29" s="275" t="s">
        <v>365</v>
      </c>
      <c r="N29" s="275" t="s">
        <v>361</v>
      </c>
      <c r="O29" s="275" t="s">
        <v>361</v>
      </c>
      <c r="P29" s="275" t="s">
        <v>367</v>
      </c>
      <c r="Q29" s="275" t="s">
        <v>368</v>
      </c>
      <c r="R29" s="275" t="s">
        <v>369</v>
      </c>
      <c r="S29" s="306"/>
      <c r="T29" s="275" t="s">
        <v>370</v>
      </c>
      <c r="U29" s="275" t="s">
        <v>372</v>
      </c>
      <c r="V29" s="275" t="s">
        <v>373</v>
      </c>
      <c r="W29" s="275" t="s">
        <v>601</v>
      </c>
      <c r="X29" s="275" t="s">
        <v>601</v>
      </c>
      <c r="Y29" s="275" t="s">
        <v>366</v>
      </c>
      <c r="Z29" s="275" t="s">
        <v>366</v>
      </c>
      <c r="AA29" s="275" t="s">
        <v>362</v>
      </c>
      <c r="AB29" s="275" t="s">
        <v>362</v>
      </c>
    </row>
    <row r="30" spans="1:61" ht="15">
      <c r="G30" s="276" t="s">
        <v>604</v>
      </c>
      <c r="H30" s="275" t="s">
        <v>366</v>
      </c>
      <c r="I30" s="275" t="s">
        <v>366</v>
      </c>
      <c r="J30" s="275" t="s">
        <v>367</v>
      </c>
      <c r="K30" s="275" t="s">
        <v>368</v>
      </c>
      <c r="L30" s="275" t="s">
        <v>369</v>
      </c>
      <c r="M30" s="275" t="s">
        <v>370</v>
      </c>
      <c r="N30" s="275" t="s">
        <v>372</v>
      </c>
      <c r="O30" s="275" t="s">
        <v>373</v>
      </c>
      <c r="P30" s="275" t="s">
        <v>361</v>
      </c>
      <c r="Q30" s="275" t="s">
        <v>361</v>
      </c>
      <c r="R30" s="275" t="s">
        <v>362</v>
      </c>
      <c r="S30" s="306"/>
      <c r="T30" s="275" t="s">
        <v>362</v>
      </c>
      <c r="U30" s="275" t="s">
        <v>601</v>
      </c>
      <c r="V30" s="275" t="s">
        <v>601</v>
      </c>
      <c r="W30" s="275" t="s">
        <v>363</v>
      </c>
      <c r="X30" s="275" t="s">
        <v>363</v>
      </c>
      <c r="Y30" s="275" t="s">
        <v>364</v>
      </c>
      <c r="Z30" s="275" t="s">
        <v>364</v>
      </c>
      <c r="AA30" s="275" t="s">
        <v>365</v>
      </c>
      <c r="AB30" s="275" t="s">
        <v>365</v>
      </c>
    </row>
    <row r="31" spans="1:61" ht="15">
      <c r="G31" s="276" t="s">
        <v>605</v>
      </c>
      <c r="H31" s="275" t="s">
        <v>367</v>
      </c>
      <c r="I31" s="275" t="s">
        <v>368</v>
      </c>
      <c r="J31" s="275" t="s">
        <v>369</v>
      </c>
      <c r="K31" s="275" t="s">
        <v>370</v>
      </c>
      <c r="L31" s="275" t="s">
        <v>372</v>
      </c>
      <c r="M31" s="275" t="s">
        <v>373</v>
      </c>
      <c r="N31" s="275" t="s">
        <v>366</v>
      </c>
      <c r="O31" s="275" t="s">
        <v>366</v>
      </c>
      <c r="P31" s="275" t="s">
        <v>362</v>
      </c>
      <c r="Q31" s="275" t="s">
        <v>362</v>
      </c>
      <c r="R31" s="275" t="s">
        <v>601</v>
      </c>
      <c r="S31" s="306"/>
      <c r="T31" s="275" t="s">
        <v>601</v>
      </c>
      <c r="U31" s="275" t="s">
        <v>361</v>
      </c>
      <c r="V31" s="275" t="s">
        <v>361</v>
      </c>
      <c r="W31" s="275" t="s">
        <v>364</v>
      </c>
      <c r="X31" s="275" t="s">
        <v>364</v>
      </c>
      <c r="Y31" s="275" t="s">
        <v>365</v>
      </c>
      <c r="Z31" s="275" t="s">
        <v>365</v>
      </c>
      <c r="AA31" s="275" t="s">
        <v>363</v>
      </c>
      <c r="AB31" s="275" t="s">
        <v>363</v>
      </c>
    </row>
    <row r="32" spans="1:61" ht="15">
      <c r="G32" s="276" t="s">
        <v>606</v>
      </c>
      <c r="H32" s="275" t="s">
        <v>369</v>
      </c>
      <c r="I32" s="275" t="s">
        <v>370</v>
      </c>
      <c r="J32" s="275" t="s">
        <v>372</v>
      </c>
      <c r="K32" s="275" t="s">
        <v>373</v>
      </c>
      <c r="L32" s="275" t="s">
        <v>366</v>
      </c>
      <c r="M32" s="275" t="s">
        <v>366</v>
      </c>
      <c r="N32" s="275" t="s">
        <v>367</v>
      </c>
      <c r="O32" s="275" t="s">
        <v>368</v>
      </c>
      <c r="P32" s="275" t="s">
        <v>601</v>
      </c>
      <c r="Q32" s="275" t="s">
        <v>601</v>
      </c>
      <c r="R32" s="275" t="s">
        <v>363</v>
      </c>
      <c r="S32" s="306"/>
      <c r="T32" s="275" t="s">
        <v>363</v>
      </c>
      <c r="U32" s="275" t="s">
        <v>362</v>
      </c>
      <c r="V32" s="275" t="s">
        <v>362</v>
      </c>
      <c r="W32" s="275" t="s">
        <v>365</v>
      </c>
      <c r="X32" s="275" t="s">
        <v>365</v>
      </c>
      <c r="Y32" s="275" t="s">
        <v>361</v>
      </c>
      <c r="Z32" s="275" t="s">
        <v>361</v>
      </c>
      <c r="AA32" s="275" t="s">
        <v>364</v>
      </c>
      <c r="AB32" s="275" t="s">
        <v>364</v>
      </c>
    </row>
    <row r="36" spans="3:3" ht="14.25">
      <c r="C36" s="297" t="s">
        <v>614</v>
      </c>
    </row>
    <row r="37" spans="3:3" ht="14.25">
      <c r="C37" s="137" t="s">
        <v>616</v>
      </c>
    </row>
    <row r="38" spans="3:3" ht="14.25">
      <c r="C38" s="137" t="s">
        <v>658</v>
      </c>
    </row>
  </sheetData>
  <autoFilter ref="A5:BI22">
    <sortState ref="A6:BI22">
      <sortCondition ref="C5:C22"/>
    </sortState>
  </autoFilter>
  <mergeCells count="9">
    <mergeCell ref="W3:X3"/>
    <mergeCell ref="Y3:Z3"/>
    <mergeCell ref="AA3:AB3"/>
    <mergeCell ref="AC3:AD3"/>
    <mergeCell ref="J3:K3"/>
    <mergeCell ref="L3:M3"/>
    <mergeCell ref="N3:O3"/>
    <mergeCell ref="P3:Q3"/>
    <mergeCell ref="U3:V3"/>
  </mergeCells>
  <phoneticPr fontId="9" type="noConversion"/>
  <conditionalFormatting sqref="H17:O21 T17:T21 H22:AB22 H6:AB16">
    <cfRule type="containsText" dxfId="275" priority="164" operator="containsText" text="Fam">
      <formula>NOT(ISERROR(SEARCH("Fam",H6)))</formula>
    </cfRule>
    <cfRule type="containsText" dxfId="274" priority="165" operator="containsText" text="Im">
      <formula>NOT(ISERROR(SEARCH("Im",H6)))</formula>
    </cfRule>
    <cfRule type="containsText" dxfId="273" priority="166" operator="containsText" text="Sur">
      <formula>NOT(ISERROR(SEARCH("Sur",H6)))</formula>
    </cfRule>
  </conditionalFormatting>
  <conditionalFormatting sqref="AE17:AF17">
    <cfRule type="containsText" dxfId="272" priority="155" operator="containsText" text="Fam">
      <formula>NOT(ISERROR(SEARCH("Fam",AE17)))</formula>
    </cfRule>
    <cfRule type="containsText" dxfId="271" priority="156" operator="containsText" text="Im">
      <formula>NOT(ISERROR(SEARCH("Im",AE17)))</formula>
    </cfRule>
    <cfRule type="containsText" dxfId="270" priority="157" operator="containsText" text="Sur">
      <formula>NOT(ISERROR(SEARCH("Sur",AE17)))</formula>
    </cfRule>
  </conditionalFormatting>
  <conditionalFormatting sqref="AE20:AF20">
    <cfRule type="containsText" dxfId="269" priority="152" operator="containsText" text="Fam">
      <formula>NOT(ISERROR(SEARCH("Fam",AE20)))</formula>
    </cfRule>
    <cfRule type="containsText" dxfId="268" priority="153" operator="containsText" text="Im">
      <formula>NOT(ISERROR(SEARCH("Im",AE20)))</formula>
    </cfRule>
    <cfRule type="containsText" dxfId="267" priority="154" operator="containsText" text="Sur">
      <formula>NOT(ISERROR(SEARCH("Sur",AE20)))</formula>
    </cfRule>
  </conditionalFormatting>
  <conditionalFormatting sqref="P18:Q19">
    <cfRule type="containsText" dxfId="266" priority="116" operator="containsText" text="Fam">
      <formula>NOT(ISERROR(SEARCH("Fam",P18)))</formula>
    </cfRule>
    <cfRule type="containsText" dxfId="265" priority="117" operator="containsText" text="Im">
      <formula>NOT(ISERROR(SEARCH("Im",P18)))</formula>
    </cfRule>
    <cfRule type="containsText" dxfId="264" priority="118" operator="containsText" text="Sur">
      <formula>NOT(ISERROR(SEARCH("Sur",P18)))</formula>
    </cfRule>
  </conditionalFormatting>
  <conditionalFormatting sqref="P21:Q21">
    <cfRule type="containsText" dxfId="263" priority="113" operator="containsText" text="Fam">
      <formula>NOT(ISERROR(SEARCH("Fam",P21)))</formula>
    </cfRule>
    <cfRule type="containsText" dxfId="262" priority="114" operator="containsText" text="Im">
      <formula>NOT(ISERROR(SEARCH("Im",P21)))</formula>
    </cfRule>
    <cfRule type="containsText" dxfId="261" priority="115" operator="containsText" text="Sur">
      <formula>NOT(ISERROR(SEARCH("Sur",P21)))</formula>
    </cfRule>
  </conditionalFormatting>
  <conditionalFormatting sqref="R18:S19 R17:R19">
    <cfRule type="containsText" dxfId="260" priority="110" operator="containsText" text="Fam">
      <formula>NOT(ISERROR(SEARCH("Fam",R17)))</formula>
    </cfRule>
    <cfRule type="containsText" dxfId="259" priority="111" operator="containsText" text="Im">
      <formula>NOT(ISERROR(SEARCH("Im",R17)))</formula>
    </cfRule>
    <cfRule type="containsText" dxfId="258" priority="112" operator="containsText" text="Sur">
      <formula>NOT(ISERROR(SEARCH("Sur",R17)))</formula>
    </cfRule>
  </conditionalFormatting>
  <conditionalFormatting sqref="R21:S21 R20:R22">
    <cfRule type="containsText" dxfId="257" priority="107" operator="containsText" text="Fam">
      <formula>NOT(ISERROR(SEARCH("Fam",R20)))</formula>
    </cfRule>
    <cfRule type="containsText" dxfId="256" priority="108" operator="containsText" text="Im">
      <formula>NOT(ISERROR(SEARCH("Im",R20)))</formula>
    </cfRule>
    <cfRule type="containsText" dxfId="255" priority="109" operator="containsText" text="Sur">
      <formula>NOT(ISERROR(SEARCH("Sur",R20)))</formula>
    </cfRule>
  </conditionalFormatting>
  <conditionalFormatting sqref="P17">
    <cfRule type="containsText" dxfId="254" priority="104" operator="containsText" text="Fam">
      <formula>NOT(ISERROR(SEARCH("Fam",P17)))</formula>
    </cfRule>
    <cfRule type="containsText" dxfId="253" priority="105" operator="containsText" text="Im">
      <formula>NOT(ISERROR(SEARCH("Im",P17)))</formula>
    </cfRule>
    <cfRule type="containsText" dxfId="252" priority="106" operator="containsText" text="Sur">
      <formula>NOT(ISERROR(SEARCH("Sur",P17)))</formula>
    </cfRule>
  </conditionalFormatting>
  <conditionalFormatting sqref="P20">
    <cfRule type="containsText" dxfId="251" priority="101" operator="containsText" text="Fam">
      <formula>NOT(ISERROR(SEARCH("Fam",P20)))</formula>
    </cfRule>
    <cfRule type="containsText" dxfId="250" priority="102" operator="containsText" text="Im">
      <formula>NOT(ISERROR(SEARCH("Im",P20)))</formula>
    </cfRule>
    <cfRule type="containsText" dxfId="249" priority="103" operator="containsText" text="Sur">
      <formula>NOT(ISERROR(SEARCH("Sur",P20)))</formula>
    </cfRule>
  </conditionalFormatting>
  <conditionalFormatting sqref="Q17">
    <cfRule type="containsText" dxfId="248" priority="98" operator="containsText" text="Fam">
      <formula>NOT(ISERROR(SEARCH("Fam",Q17)))</formula>
    </cfRule>
    <cfRule type="containsText" dxfId="247" priority="99" operator="containsText" text="Im">
      <formula>NOT(ISERROR(SEARCH("Im",Q17)))</formula>
    </cfRule>
    <cfRule type="containsText" dxfId="246" priority="100" operator="containsText" text="Sur">
      <formula>NOT(ISERROR(SEARCH("Sur",Q17)))</formula>
    </cfRule>
  </conditionalFormatting>
  <conditionalFormatting sqref="Q20">
    <cfRule type="containsText" dxfId="245" priority="95" operator="containsText" text="Fam">
      <formula>NOT(ISERROR(SEARCH("Fam",Q20)))</formula>
    </cfRule>
    <cfRule type="containsText" dxfId="244" priority="96" operator="containsText" text="Im">
      <formula>NOT(ISERROR(SEARCH("Im",Q20)))</formula>
    </cfRule>
    <cfRule type="containsText" dxfId="243" priority="97" operator="containsText" text="Sur">
      <formula>NOT(ISERROR(SEARCH("Sur",Q20)))</formula>
    </cfRule>
  </conditionalFormatting>
  <conditionalFormatting sqref="W21:X21">
    <cfRule type="containsText" dxfId="242" priority="71" operator="containsText" text="Fam">
      <formula>NOT(ISERROR(SEARCH("Fam",W21)))</formula>
    </cfRule>
    <cfRule type="containsText" dxfId="241" priority="72" operator="containsText" text="Im">
      <formula>NOT(ISERROR(SEARCH("Im",W21)))</formula>
    </cfRule>
    <cfRule type="containsText" dxfId="240" priority="73" operator="containsText" text="Sur">
      <formula>NOT(ISERROR(SEARCH("Sur",W21)))</formula>
    </cfRule>
  </conditionalFormatting>
  <conditionalFormatting sqref="W17:X17">
    <cfRule type="containsText" dxfId="239" priority="77" operator="containsText" text="Fam">
      <formula>NOT(ISERROR(SEARCH("Fam",W17)))</formula>
    </cfRule>
    <cfRule type="containsText" dxfId="238" priority="78" operator="containsText" text="Im">
      <formula>NOT(ISERROR(SEARCH("Im",W17)))</formula>
    </cfRule>
    <cfRule type="containsText" dxfId="237" priority="79" operator="containsText" text="Sur">
      <formula>NOT(ISERROR(SEARCH("Sur",W17)))</formula>
    </cfRule>
  </conditionalFormatting>
  <conditionalFormatting sqref="AC17:AD17">
    <cfRule type="containsText" dxfId="236" priority="92" operator="containsText" text="Fam">
      <formula>NOT(ISERROR(SEARCH("Fam",AC17)))</formula>
    </cfRule>
    <cfRule type="containsText" dxfId="235" priority="93" operator="containsText" text="Im">
      <formula>NOT(ISERROR(SEARCH("Im",AC17)))</formula>
    </cfRule>
    <cfRule type="containsText" dxfId="234" priority="94" operator="containsText" text="Sur">
      <formula>NOT(ISERROR(SEARCH("Sur",AC17)))</formula>
    </cfRule>
  </conditionalFormatting>
  <conditionalFormatting sqref="AC20:AD20">
    <cfRule type="containsText" dxfId="233" priority="89" operator="containsText" text="Fam">
      <formula>NOT(ISERROR(SEARCH("Fam",AC20)))</formula>
    </cfRule>
    <cfRule type="containsText" dxfId="232" priority="90" operator="containsText" text="Im">
      <formula>NOT(ISERROR(SEARCH("Im",AC20)))</formula>
    </cfRule>
    <cfRule type="containsText" dxfId="231" priority="91" operator="containsText" text="Sur">
      <formula>NOT(ISERROR(SEARCH("Sur",AC20)))</formula>
    </cfRule>
  </conditionalFormatting>
  <conditionalFormatting sqref="Y17:AB21">
    <cfRule type="containsText" dxfId="230" priority="86" operator="containsText" text="Fam">
      <formula>NOT(ISERROR(SEARCH("Fam",Y17)))</formula>
    </cfRule>
    <cfRule type="containsText" dxfId="229" priority="87" operator="containsText" text="Im">
      <formula>NOT(ISERROR(SEARCH("Im",Y17)))</formula>
    </cfRule>
    <cfRule type="containsText" dxfId="228" priority="88" operator="containsText" text="Sur">
      <formula>NOT(ISERROR(SEARCH("Sur",Y17)))</formula>
    </cfRule>
  </conditionalFormatting>
  <conditionalFormatting sqref="W18:X19">
    <cfRule type="containsText" dxfId="227" priority="83" operator="containsText" text="Fam">
      <formula>NOT(ISERROR(SEARCH("Fam",W18)))</formula>
    </cfRule>
    <cfRule type="containsText" dxfId="226" priority="84" operator="containsText" text="Im">
      <formula>NOT(ISERROR(SEARCH("Im",W18)))</formula>
    </cfRule>
    <cfRule type="containsText" dxfId="225" priority="85" operator="containsText" text="Sur">
      <formula>NOT(ISERROR(SEARCH("Sur",W18)))</formula>
    </cfRule>
  </conditionalFormatting>
  <conditionalFormatting sqref="U17:V21">
    <cfRule type="containsText" dxfId="224" priority="80" operator="containsText" text="Fam">
      <formula>NOT(ISERROR(SEARCH("Fam",U17)))</formula>
    </cfRule>
    <cfRule type="containsText" dxfId="223" priority="81" operator="containsText" text="Im">
      <formula>NOT(ISERROR(SEARCH("Im",U17)))</formula>
    </cfRule>
    <cfRule type="containsText" dxfId="222" priority="82" operator="containsText" text="Sur">
      <formula>NOT(ISERROR(SEARCH("Sur",U17)))</formula>
    </cfRule>
  </conditionalFormatting>
  <conditionalFormatting sqref="W20:X20">
    <cfRule type="containsText" dxfId="221" priority="74" operator="containsText" text="Fam">
      <formula>NOT(ISERROR(SEARCH("Fam",W20)))</formula>
    </cfRule>
    <cfRule type="containsText" dxfId="220" priority="75" operator="containsText" text="Im">
      <formula>NOT(ISERROR(SEARCH("Im",W20)))</formula>
    </cfRule>
    <cfRule type="containsText" dxfId="219" priority="76" operator="containsText" text="Sur">
      <formula>NOT(ISERROR(SEARCH("Sur",W20)))</formula>
    </cfRule>
  </conditionalFormatting>
  <conditionalFormatting sqref="G6:G22">
    <cfRule type="containsText" dxfId="218" priority="53" operator="containsText" text="Fam">
      <formula>NOT(ISERROR(SEARCH("Fam",G6)))</formula>
    </cfRule>
    <cfRule type="containsText" dxfId="217" priority="54" operator="containsText" text="Im">
      <formula>NOT(ISERROR(SEARCH("Im",G6)))</formula>
    </cfRule>
    <cfRule type="containsText" dxfId="216" priority="55" operator="containsText" text="Sur">
      <formula>NOT(ISERROR(SEARCH("Sur",G6)))</formula>
    </cfRule>
  </conditionalFormatting>
  <conditionalFormatting sqref="AA28:AB28 R32:S32 H30:S30 H31:Q31 H32:O32 P27:S29 Y29:AB29 W30:X30 AA31:AB31 Y32:AB32 U29:V29 U28:X28 U27:Z27">
    <cfRule type="containsText" dxfId="215" priority="50" operator="containsText" text="FAM">
      <formula>NOT(ISERROR(SEARCH("FAM",H27)))</formula>
    </cfRule>
    <cfRule type="containsText" dxfId="214" priority="51" operator="containsText" text="SUR">
      <formula>NOT(ISERROR(SEARCH("SUR",H27)))</formula>
    </cfRule>
    <cfRule type="containsText" dxfId="213" priority="52" operator="containsText" text="IM">
      <formula>NOT(ISERROR(SEARCH("IM",H27)))</formula>
    </cfRule>
  </conditionalFormatting>
  <conditionalFormatting sqref="U32:V32">
    <cfRule type="containsText" dxfId="212" priority="8" operator="containsText" text="FAM">
      <formula>NOT(ISERROR(SEARCH("FAM",U32)))</formula>
    </cfRule>
    <cfRule type="containsText" dxfId="211" priority="9" operator="containsText" text="SUR">
      <formula>NOT(ISERROR(SEARCH("SUR",U32)))</formula>
    </cfRule>
    <cfRule type="containsText" dxfId="210" priority="10" operator="containsText" text="IM">
      <formula>NOT(ISERROR(SEARCH("IM",U32)))</formula>
    </cfRule>
  </conditionalFormatting>
  <conditionalFormatting sqref="H27:O29">
    <cfRule type="containsText" dxfId="209" priority="47" operator="containsText" text="FAM">
      <formula>NOT(ISERROR(SEARCH("FAM",H27)))</formula>
    </cfRule>
    <cfRule type="containsText" dxfId="208" priority="48" operator="containsText" text="SUR">
      <formula>NOT(ISERROR(SEARCH("SUR",H27)))</formula>
    </cfRule>
    <cfRule type="containsText" dxfId="207" priority="49" operator="containsText" text="IM">
      <formula>NOT(ISERROR(SEARCH("IM",H27)))</formula>
    </cfRule>
  </conditionalFormatting>
  <conditionalFormatting sqref="AA27:AB27">
    <cfRule type="containsText" dxfId="206" priority="44" operator="containsText" text="FAM">
      <formula>NOT(ISERROR(SEARCH("FAM",AA27)))</formula>
    </cfRule>
    <cfRule type="containsText" dxfId="205" priority="45" operator="containsText" text="SUR">
      <formula>NOT(ISERROR(SEARCH("SUR",AA27)))</formula>
    </cfRule>
    <cfRule type="containsText" dxfId="204" priority="46" operator="containsText" text="IM">
      <formula>NOT(ISERROR(SEARCH("IM",AA27)))</formula>
    </cfRule>
  </conditionalFormatting>
  <conditionalFormatting sqref="Y28:Z28">
    <cfRule type="containsText" dxfId="203" priority="41" operator="containsText" text="FAM">
      <formula>NOT(ISERROR(SEARCH("FAM",Y28)))</formula>
    </cfRule>
    <cfRule type="containsText" dxfId="202" priority="42" operator="containsText" text="SUR">
      <formula>NOT(ISERROR(SEARCH("SUR",Y28)))</formula>
    </cfRule>
    <cfRule type="containsText" dxfId="201" priority="43" operator="containsText" text="IM">
      <formula>NOT(ISERROR(SEARCH("IM",Y28)))</formula>
    </cfRule>
  </conditionalFormatting>
  <conditionalFormatting sqref="W29:X29">
    <cfRule type="containsText" dxfId="200" priority="38" operator="containsText" text="FAM">
      <formula>NOT(ISERROR(SEARCH("FAM",W29)))</formula>
    </cfRule>
    <cfRule type="containsText" dxfId="199" priority="39" operator="containsText" text="SUR">
      <formula>NOT(ISERROR(SEARCH("SUR",W29)))</formula>
    </cfRule>
    <cfRule type="containsText" dxfId="198" priority="40" operator="containsText" text="IM">
      <formula>NOT(ISERROR(SEARCH("IM",W29)))</formula>
    </cfRule>
  </conditionalFormatting>
  <conditionalFormatting sqref="U30:V30">
    <cfRule type="containsText" dxfId="197" priority="35" operator="containsText" text="FAM">
      <formula>NOT(ISERROR(SEARCH("FAM",U30)))</formula>
    </cfRule>
    <cfRule type="containsText" dxfId="196" priority="36" operator="containsText" text="SUR">
      <formula>NOT(ISERROR(SEARCH("SUR",U30)))</formula>
    </cfRule>
    <cfRule type="containsText" dxfId="195" priority="37" operator="containsText" text="IM">
      <formula>NOT(ISERROR(SEARCH("IM",U30)))</formula>
    </cfRule>
  </conditionalFormatting>
  <conditionalFormatting sqref="R31:S31">
    <cfRule type="containsText" dxfId="194" priority="32" operator="containsText" text="FAM">
      <formula>NOT(ISERROR(SEARCH("FAM",R31)))</formula>
    </cfRule>
    <cfRule type="containsText" dxfId="193" priority="33" operator="containsText" text="SUR">
      <formula>NOT(ISERROR(SEARCH("SUR",R31)))</formula>
    </cfRule>
    <cfRule type="containsText" dxfId="192" priority="34" operator="containsText" text="IM">
      <formula>NOT(ISERROR(SEARCH("IM",R31)))</formula>
    </cfRule>
  </conditionalFormatting>
  <conditionalFormatting sqref="P32:Q32">
    <cfRule type="containsText" dxfId="191" priority="29" operator="containsText" text="FAM">
      <formula>NOT(ISERROR(SEARCH("FAM",P32)))</formula>
    </cfRule>
    <cfRule type="containsText" dxfId="190" priority="30" operator="containsText" text="SUR">
      <formula>NOT(ISERROR(SEARCH("SUR",P32)))</formula>
    </cfRule>
    <cfRule type="containsText" dxfId="189" priority="31" operator="containsText" text="IM">
      <formula>NOT(ISERROR(SEARCH("IM",P32)))</formula>
    </cfRule>
  </conditionalFormatting>
  <conditionalFormatting sqref="AA30:AB30">
    <cfRule type="containsText" dxfId="188" priority="26" operator="containsText" text="FAM">
      <formula>NOT(ISERROR(SEARCH("FAM",AA30)))</formula>
    </cfRule>
    <cfRule type="containsText" dxfId="187" priority="27" operator="containsText" text="SUR">
      <formula>NOT(ISERROR(SEARCH("SUR",AA30)))</formula>
    </cfRule>
    <cfRule type="containsText" dxfId="186" priority="28" operator="containsText" text="IM">
      <formula>NOT(ISERROR(SEARCH("IM",AA30)))</formula>
    </cfRule>
  </conditionalFormatting>
  <conditionalFormatting sqref="Y30:Z30">
    <cfRule type="containsText" dxfId="185" priority="23" operator="containsText" text="FAM">
      <formula>NOT(ISERROR(SEARCH("FAM",Y30)))</formula>
    </cfRule>
    <cfRule type="containsText" dxfId="184" priority="24" operator="containsText" text="SUR">
      <formula>NOT(ISERROR(SEARCH("SUR",Y30)))</formula>
    </cfRule>
    <cfRule type="containsText" dxfId="183" priority="25" operator="containsText" text="IM">
      <formula>NOT(ISERROR(SEARCH("IM",Y30)))</formula>
    </cfRule>
  </conditionalFormatting>
  <conditionalFormatting sqref="U31:V31">
    <cfRule type="containsText" dxfId="182" priority="20" operator="containsText" text="FAM">
      <formula>NOT(ISERROR(SEARCH("FAM",U31)))</formula>
    </cfRule>
    <cfRule type="containsText" dxfId="181" priority="21" operator="containsText" text="SUR">
      <formula>NOT(ISERROR(SEARCH("SUR",U31)))</formula>
    </cfRule>
    <cfRule type="containsText" dxfId="180" priority="22" operator="containsText" text="IM">
      <formula>NOT(ISERROR(SEARCH("IM",U31)))</formula>
    </cfRule>
  </conditionalFormatting>
  <conditionalFormatting sqref="Y31:Z31">
    <cfRule type="containsText" dxfId="179" priority="17" operator="containsText" text="FAM">
      <formula>NOT(ISERROR(SEARCH("FAM",Y31)))</formula>
    </cfRule>
    <cfRule type="containsText" dxfId="178" priority="18" operator="containsText" text="SUR">
      <formula>NOT(ISERROR(SEARCH("SUR",Y31)))</formula>
    </cfRule>
    <cfRule type="containsText" dxfId="177" priority="19" operator="containsText" text="IM">
      <formula>NOT(ISERROR(SEARCH("IM",Y31)))</formula>
    </cfRule>
  </conditionalFormatting>
  <conditionalFormatting sqref="W31:X31">
    <cfRule type="containsText" dxfId="176" priority="14" operator="containsText" text="FAM">
      <formula>NOT(ISERROR(SEARCH("FAM",W31)))</formula>
    </cfRule>
    <cfRule type="containsText" dxfId="175" priority="15" operator="containsText" text="SUR">
      <formula>NOT(ISERROR(SEARCH("SUR",W31)))</formula>
    </cfRule>
    <cfRule type="containsText" dxfId="174" priority="16" operator="containsText" text="IM">
      <formula>NOT(ISERROR(SEARCH("IM",W31)))</formula>
    </cfRule>
  </conditionalFormatting>
  <conditionalFormatting sqref="W32:X32">
    <cfRule type="containsText" dxfId="173" priority="11" operator="containsText" text="FAM">
      <formula>NOT(ISERROR(SEARCH("FAM",W32)))</formula>
    </cfRule>
    <cfRule type="containsText" dxfId="172" priority="12" operator="containsText" text="SUR">
      <formula>NOT(ISERROR(SEARCH("SUR",W32)))</formula>
    </cfRule>
    <cfRule type="containsText" dxfId="171" priority="13" operator="containsText" text="IM">
      <formula>NOT(ISERROR(SEARCH("IM",W32)))</formula>
    </cfRule>
  </conditionalFormatting>
  <conditionalFormatting sqref="T32 T27:T30">
    <cfRule type="containsText" dxfId="170" priority="5" operator="containsText" text="FAM">
      <formula>NOT(ISERROR(SEARCH("FAM",T27)))</formula>
    </cfRule>
    <cfRule type="containsText" dxfId="169" priority="6" operator="containsText" text="SUR">
      <formula>NOT(ISERROR(SEARCH("SUR",T27)))</formula>
    </cfRule>
    <cfRule type="containsText" dxfId="168" priority="7" operator="containsText" text="IM">
      <formula>NOT(ISERROR(SEARCH("IM",T27)))</formula>
    </cfRule>
  </conditionalFormatting>
  <conditionalFormatting sqref="T31">
    <cfRule type="containsText" dxfId="167" priority="2" operator="containsText" text="FAM">
      <formula>NOT(ISERROR(SEARCH("FAM",T31)))</formula>
    </cfRule>
    <cfRule type="containsText" dxfId="166" priority="3" operator="containsText" text="SUR">
      <formula>NOT(ISERROR(SEARCH("SUR",T31)))</formula>
    </cfRule>
    <cfRule type="containsText" dxfId="165" priority="4" operator="containsText" text="IM">
      <formula>NOT(ISERROR(SEARCH("IM",T31)))</formula>
    </cfRule>
  </conditionalFormatting>
  <conditionalFormatting sqref="AH6:AT22">
    <cfRule type="cellIs" dxfId="164" priority="1" operator="greaterThan">
      <formula>0</formula>
    </cfRule>
  </conditionalFormatting>
  <dataValidations count="2">
    <dataValidation type="list" allowBlank="1" showInputMessage="1" showErrorMessage="1" sqref="AE4 H3:R4 H5:S5 U5:AB5 T3:AD4">
      <formula1>大三學分</formula1>
    </dataValidation>
    <dataValidation type="list" allowBlank="1" showInputMessage="1" showErrorMessage="1" sqref="H1:Q1 U1:AF1 S1 S33:S1048576 S23:S24 AC23:AF1048576 U23:AB24 U33:AB1048576 H23:Q1048576 S25:AB32">
      <formula1>科別</formula1>
    </dataValidation>
  </dataValidations>
  <pageMargins left="0.25" right="0.25" top="0.75" bottom="0.75" header="0.3" footer="0.3"/>
  <pageSetup paperSize="9"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大三學分表!#REF!</xm:f>
          </x14:formula1>
          <xm:sqref>P20:Q20 P6:S16 U22:AD22 P18:S19 P17:Q17 U6:AD16 AC20:AD20 U17:AB21 AC17:AD17 AE6:AF22 O17:O22 N15:N22 P21:S22 G6:M22 N6:O14 O15</xm:sqref>
        </x14:dataValidation>
        <x14:dataValidation type="list" allowBlank="1" showInputMessage="1" showErrorMessage="1">
          <x14:formula1>
            <xm:f>大三學分表!$G$22:$G$37</xm:f>
          </x14:formula1>
          <xm:sqref>O16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AA3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N15" sqref="N15"/>
    </sheetView>
  </sheetViews>
  <sheetFormatPr defaultColWidth="8.88671875" defaultRowHeight="16.5"/>
  <cols>
    <col min="1" max="1" width="9.21875" style="141" customWidth="1"/>
    <col min="2" max="2" width="11.5546875" style="141" customWidth="1"/>
    <col min="3" max="23" width="6.109375" style="141" customWidth="1"/>
    <col min="24" max="24" width="8.5546875" style="141" hidden="1" customWidth="1"/>
    <col min="25" max="25" width="8.88671875" style="141" hidden="1" customWidth="1"/>
    <col min="26" max="26" width="6.88671875" style="166" bestFit="1" customWidth="1"/>
    <col min="27" max="27" width="5.88671875" style="142" bestFit="1" customWidth="1"/>
    <col min="28" max="16384" width="8.88671875" style="141"/>
  </cols>
  <sheetData>
    <row r="1" spans="1:27" ht="24">
      <c r="B1" s="356" t="s">
        <v>608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</row>
    <row r="2" spans="1:27" ht="17.25">
      <c r="A2" s="143"/>
      <c r="B2" s="144"/>
      <c r="C2" s="309" t="s">
        <v>168</v>
      </c>
      <c r="D2" s="310"/>
      <c r="E2" s="309" t="s">
        <v>16</v>
      </c>
      <c r="F2" s="310"/>
      <c r="G2" s="309" t="s">
        <v>17</v>
      </c>
      <c r="H2" s="310"/>
      <c r="I2" s="309" t="s">
        <v>18</v>
      </c>
      <c r="J2" s="310"/>
      <c r="K2" s="309" t="s">
        <v>19</v>
      </c>
      <c r="L2" s="310"/>
      <c r="M2" s="145" t="s">
        <v>20</v>
      </c>
      <c r="N2" s="145" t="s">
        <v>20</v>
      </c>
      <c r="O2" s="109" t="s">
        <v>169</v>
      </c>
      <c r="P2" s="309" t="s">
        <v>21</v>
      </c>
      <c r="Q2" s="310"/>
      <c r="R2" s="309" t="s">
        <v>22</v>
      </c>
      <c r="S2" s="310"/>
      <c r="T2" s="309" t="s">
        <v>23</v>
      </c>
      <c r="U2" s="310"/>
      <c r="V2" s="309" t="s">
        <v>24</v>
      </c>
      <c r="W2" s="310"/>
      <c r="X2" s="310" t="s">
        <v>170</v>
      </c>
      <c r="Y2" s="310"/>
      <c r="Z2" s="355" t="s">
        <v>201</v>
      </c>
    </row>
    <row r="3" spans="1:27" ht="18">
      <c r="A3" s="143"/>
      <c r="B3" s="144"/>
      <c r="C3" s="115" t="s">
        <v>171</v>
      </c>
      <c r="D3" s="115" t="s">
        <v>172</v>
      </c>
      <c r="E3" s="115" t="s">
        <v>25</v>
      </c>
      <c r="F3" s="115" t="s">
        <v>26</v>
      </c>
      <c r="G3" s="115" t="s">
        <v>27</v>
      </c>
      <c r="H3" s="115" t="s">
        <v>28</v>
      </c>
      <c r="I3" s="115" t="s">
        <v>29</v>
      </c>
      <c r="J3" s="115" t="s">
        <v>30</v>
      </c>
      <c r="K3" s="115" t="s">
        <v>31</v>
      </c>
      <c r="L3" s="115" t="s">
        <v>32</v>
      </c>
      <c r="M3" s="115" t="s">
        <v>33</v>
      </c>
      <c r="N3" s="115" t="s">
        <v>34</v>
      </c>
      <c r="O3" s="116"/>
      <c r="P3" s="115" t="s">
        <v>35</v>
      </c>
      <c r="Q3" s="115" t="s">
        <v>36</v>
      </c>
      <c r="R3" s="115" t="s">
        <v>37</v>
      </c>
      <c r="S3" s="115" t="s">
        <v>38</v>
      </c>
      <c r="T3" s="115" t="s">
        <v>39</v>
      </c>
      <c r="U3" s="115" t="s">
        <v>40</v>
      </c>
      <c r="V3" s="115" t="s">
        <v>41</v>
      </c>
      <c r="W3" s="115" t="s">
        <v>42</v>
      </c>
      <c r="X3" s="115" t="s">
        <v>173</v>
      </c>
      <c r="Y3" s="115" t="s">
        <v>174</v>
      </c>
      <c r="Z3" s="355"/>
    </row>
    <row r="4" spans="1:27" s="153" customFormat="1" ht="60">
      <c r="A4" s="147"/>
      <c r="B4" s="148"/>
      <c r="C4" s="149" t="s">
        <v>202</v>
      </c>
      <c r="D4" s="149" t="s">
        <v>203</v>
      </c>
      <c r="E4" s="150" t="s">
        <v>204</v>
      </c>
      <c r="F4" s="150" t="s">
        <v>205</v>
      </c>
      <c r="G4" s="150" t="s">
        <v>206</v>
      </c>
      <c r="H4" s="150" t="s">
        <v>207</v>
      </c>
      <c r="I4" s="150" t="s">
        <v>208</v>
      </c>
      <c r="J4" s="150" t="s">
        <v>209</v>
      </c>
      <c r="K4" s="150" t="s">
        <v>210</v>
      </c>
      <c r="L4" s="151" t="s">
        <v>211</v>
      </c>
      <c r="M4" s="151" t="s">
        <v>212</v>
      </c>
      <c r="N4" s="150" t="s">
        <v>252</v>
      </c>
      <c r="O4" s="224" t="s">
        <v>388</v>
      </c>
      <c r="P4" s="150" t="s">
        <v>213</v>
      </c>
      <c r="Q4" s="150" t="s">
        <v>214</v>
      </c>
      <c r="R4" s="150" t="s">
        <v>215</v>
      </c>
      <c r="S4" s="150" t="s">
        <v>216</v>
      </c>
      <c r="T4" s="150" t="s">
        <v>217</v>
      </c>
      <c r="U4" s="150" t="s">
        <v>218</v>
      </c>
      <c r="V4" s="150" t="s">
        <v>219</v>
      </c>
      <c r="W4" s="150" t="s">
        <v>220</v>
      </c>
      <c r="X4" s="150" t="s">
        <v>221</v>
      </c>
      <c r="Y4" s="152" t="s">
        <v>222</v>
      </c>
      <c r="Z4" s="355"/>
      <c r="AA4" s="148"/>
    </row>
    <row r="5" spans="1:27">
      <c r="A5" s="184" t="s">
        <v>361</v>
      </c>
      <c r="B5" s="180" t="s">
        <v>324</v>
      </c>
      <c r="C5" s="154">
        <f>COUNTIF(排程表!H$6:H$22,$A5)</f>
        <v>3</v>
      </c>
      <c r="D5" s="154">
        <f>COUNTIF(排程表!I$6:I$22,$A5)</f>
        <v>3</v>
      </c>
      <c r="E5" s="154">
        <f>COUNTIF(排程表!J$6:J$22,$A5)</f>
        <v>0</v>
      </c>
      <c r="F5" s="154">
        <f>COUNTIF(排程表!K$6:K$22,$A5)</f>
        <v>0</v>
      </c>
      <c r="G5" s="154">
        <f>COUNTIF(排程表!L$6:L$22,$A5)</f>
        <v>0</v>
      </c>
      <c r="H5" s="154">
        <f>COUNTIF(排程表!M$6:M$22,$A5)</f>
        <v>0</v>
      </c>
      <c r="I5" s="154">
        <f>COUNTIF(排程表!N$6:N$22,$A5)</f>
        <v>3</v>
      </c>
      <c r="J5" s="154">
        <f>COUNTIF(排程表!O$6:O$22,$A5)</f>
        <v>3</v>
      </c>
      <c r="K5" s="154">
        <f>COUNTIF(排程表!P$6:P$22,$A5)</f>
        <v>3</v>
      </c>
      <c r="L5" s="154">
        <f>COUNTIF(排程表!Q$6:Q$22,$A5)</f>
        <v>3</v>
      </c>
      <c r="M5" s="154">
        <f>COUNTIF(排程表!R$6:R$22,$A5)</f>
        <v>0</v>
      </c>
      <c r="N5" s="154">
        <f>COUNTIF(排程表!S$6:S$22,$A5)</f>
        <v>0</v>
      </c>
      <c r="O5" s="155">
        <f>COUNTIF(排程表!T$6:T$22,$A5)</f>
        <v>0</v>
      </c>
      <c r="P5" s="154">
        <f>COUNTIF(排程表!U$6:U$22,$A5)</f>
        <v>3</v>
      </c>
      <c r="Q5" s="154">
        <f>COUNTIF(排程表!V$6:V$22,$A5)</f>
        <v>3</v>
      </c>
      <c r="R5" s="154">
        <f>COUNTIF(排程表!W$6:W$22,$A5)</f>
        <v>0</v>
      </c>
      <c r="S5" s="154">
        <f>COUNTIF(排程表!X$6:X$22,$A5)</f>
        <v>0</v>
      </c>
      <c r="T5" s="154">
        <f>COUNTIF(排程表!Y$6:Y$22,$A5)</f>
        <v>2</v>
      </c>
      <c r="U5" s="154">
        <f>COUNTIF(排程表!Z$6:Z$22,$A5)</f>
        <v>2</v>
      </c>
      <c r="V5" s="154">
        <f>COUNTIF(排程表!AA$6:AA$22,$A5)</f>
        <v>3</v>
      </c>
      <c r="W5" s="154">
        <f>COUNTIF(排程表!AB$6:AB$22,$A5)</f>
        <v>3</v>
      </c>
      <c r="X5" s="154">
        <f>COUNTIF(排程表!AC$6:AC$22,$A5)</f>
        <v>0</v>
      </c>
      <c r="Y5" s="154">
        <f>COUNTIF(排程表!AD$6:AD$22,$A5)</f>
        <v>0</v>
      </c>
      <c r="Z5" s="177">
        <f>SUM(C5:Y5)</f>
        <v>34</v>
      </c>
      <c r="AA5" s="156"/>
    </row>
    <row r="6" spans="1:27">
      <c r="A6" s="167" t="s">
        <v>362</v>
      </c>
      <c r="B6" s="167" t="s">
        <v>6</v>
      </c>
      <c r="C6" s="154">
        <f>COUNTIF(排程表!H$6:H$22,$A6)</f>
        <v>3</v>
      </c>
      <c r="D6" s="154">
        <f>COUNTIF(排程表!I$6:I$22,$A6)</f>
        <v>3</v>
      </c>
      <c r="E6" s="154">
        <f>COUNTIF(排程表!J$6:J$22,$A6)</f>
        <v>3</v>
      </c>
      <c r="F6" s="154">
        <f>COUNTIF(排程表!K$6:K$22,$A6)</f>
        <v>3</v>
      </c>
      <c r="G6" s="154">
        <f>COUNTIF(排程表!L$6:L$22,$A6)</f>
        <v>0</v>
      </c>
      <c r="H6" s="154">
        <f>COUNTIF(排程表!M$6:M$22,$A6)</f>
        <v>0</v>
      </c>
      <c r="I6" s="154">
        <f>COUNTIF(排程表!N$6:N$22,$A6)</f>
        <v>0</v>
      </c>
      <c r="J6" s="154">
        <f>COUNTIF(排程表!O$6:O$22,$A6)</f>
        <v>0</v>
      </c>
      <c r="K6" s="154">
        <f>COUNTIF(排程表!P$6:P$22,$A6)</f>
        <v>3</v>
      </c>
      <c r="L6" s="154">
        <f>COUNTIF(排程表!Q$6:Q$22,$A6)</f>
        <v>3</v>
      </c>
      <c r="M6" s="154">
        <f>COUNTIF(排程表!R$6:R$22,$A6)</f>
        <v>3</v>
      </c>
      <c r="N6" s="154">
        <f>COUNTIF(排程表!S$6:S$22,$A6)</f>
        <v>0</v>
      </c>
      <c r="O6" s="155">
        <f>COUNTIF(排程表!T$6:T$22,$A6)</f>
        <v>3</v>
      </c>
      <c r="P6" s="154">
        <f>COUNTIF(排程表!U$6:U$22,$A6)</f>
        <v>2</v>
      </c>
      <c r="Q6" s="154">
        <f>COUNTIF(排程表!V$6:V$22,$A6)</f>
        <v>2</v>
      </c>
      <c r="R6" s="154">
        <f>COUNTIF(排程表!W$6:W$22,$A6)</f>
        <v>0</v>
      </c>
      <c r="S6" s="154">
        <f>COUNTIF(排程表!X$6:X$22,$A6)</f>
        <v>0</v>
      </c>
      <c r="T6" s="154">
        <f>COUNTIF(排程表!Y$6:Y$22,$A6)</f>
        <v>0</v>
      </c>
      <c r="U6" s="154">
        <f>COUNTIF(排程表!Z$6:Z$22,$A6)</f>
        <v>0</v>
      </c>
      <c r="V6" s="154">
        <f>COUNTIF(排程表!AA$6:AA$22,$A6)</f>
        <v>3</v>
      </c>
      <c r="W6" s="154">
        <f>COUNTIF(排程表!AB$6:AB$22,$A6)</f>
        <v>3</v>
      </c>
      <c r="X6" s="154">
        <f>COUNTIF(排程表!AC$6:AC$22,$A6)</f>
        <v>0</v>
      </c>
      <c r="Y6" s="154">
        <f>COUNTIF(排程表!AD$6:AD$22,$A6)</f>
        <v>0</v>
      </c>
      <c r="Z6" s="177">
        <f t="shared" ref="Z6:Z17" si="0">SUM(C6:Y6)</f>
        <v>34</v>
      </c>
      <c r="AA6" s="156"/>
    </row>
    <row r="7" spans="1:27" ht="16.899999999999999" customHeight="1">
      <c r="A7" s="168" t="s">
        <v>363</v>
      </c>
      <c r="B7" s="168" t="s">
        <v>7</v>
      </c>
      <c r="C7" s="154">
        <f>COUNTIF(排程表!H$6:H$22,$A7)</f>
        <v>3</v>
      </c>
      <c r="D7" s="154">
        <f>COUNTIF(排程表!I$6:I$22,$A7)</f>
        <v>3</v>
      </c>
      <c r="E7" s="154">
        <f>COUNTIF(排程表!J$6:J$22,$A7)</f>
        <v>3</v>
      </c>
      <c r="F7" s="154">
        <f>COUNTIF(排程表!K$6:K$22,$A7)</f>
        <v>3</v>
      </c>
      <c r="G7" s="154">
        <f>COUNTIF(排程表!L$6:L$22,$A7)</f>
        <v>3</v>
      </c>
      <c r="H7" s="154">
        <f>COUNTIF(排程表!M$6:M$22,$A7)</f>
        <v>3</v>
      </c>
      <c r="I7" s="154">
        <f>COUNTIF(排程表!N$6:N$22,$A7)</f>
        <v>0</v>
      </c>
      <c r="J7" s="154">
        <f>COUNTIF(排程表!O$6:O$22,$A7)</f>
        <v>0</v>
      </c>
      <c r="K7" s="154">
        <f>COUNTIF(排程表!P$6:P$22,$A7)</f>
        <v>0</v>
      </c>
      <c r="L7" s="154">
        <f>COUNTIF(排程表!Q$6:Q$22,$A7)</f>
        <v>0</v>
      </c>
      <c r="M7" s="154">
        <f>COUNTIF(排程表!R$6:R$22,$A7)</f>
        <v>2</v>
      </c>
      <c r="N7" s="154">
        <f>COUNTIF(排程表!S$6:S$22,$A7)</f>
        <v>0</v>
      </c>
      <c r="O7" s="155">
        <f>COUNTIF(排程表!T$6:T$22,$A7)</f>
        <v>2</v>
      </c>
      <c r="P7" s="154">
        <f>COUNTIF(排程表!U$6:U$22,$A7)</f>
        <v>0</v>
      </c>
      <c r="Q7" s="154">
        <f>COUNTIF(排程表!V$6:V$22,$A7)</f>
        <v>0</v>
      </c>
      <c r="R7" s="154">
        <f>COUNTIF(排程表!W$6:W$22,$A7)</f>
        <v>3</v>
      </c>
      <c r="S7" s="154">
        <f>COUNTIF(排程表!X$6:X$22,$A7)</f>
        <v>3</v>
      </c>
      <c r="T7" s="154">
        <f>COUNTIF(排程表!Y$6:Y$22,$A7)</f>
        <v>0</v>
      </c>
      <c r="U7" s="154">
        <f>COUNTIF(排程表!Z$6:Z$22,$A7)</f>
        <v>0</v>
      </c>
      <c r="V7" s="154">
        <f>COUNTIF(排程表!AA$6:AA$22,$A7)</f>
        <v>3</v>
      </c>
      <c r="W7" s="154">
        <f>COUNTIF(排程表!AB$6:AB$22,$A7)</f>
        <v>3</v>
      </c>
      <c r="X7" s="154">
        <f>COUNTIF(排程表!AC$6:AC$22,$A7)</f>
        <v>0</v>
      </c>
      <c r="Y7" s="154">
        <f>COUNTIF(排程表!AD$6:AD$22,$A7)</f>
        <v>0</v>
      </c>
      <c r="Z7" s="177">
        <f t="shared" si="0"/>
        <v>34</v>
      </c>
      <c r="AA7" s="156"/>
    </row>
    <row r="8" spans="1:27" ht="15.6" customHeight="1">
      <c r="A8" s="169" t="s">
        <v>364</v>
      </c>
      <c r="B8" s="169" t="s">
        <v>8</v>
      </c>
      <c r="C8" s="154">
        <f>COUNTIF(排程表!H$6:H$22,$A8)</f>
        <v>0</v>
      </c>
      <c r="D8" s="154">
        <f>COUNTIF(排程表!I$6:I$22,$A8)</f>
        <v>0</v>
      </c>
      <c r="E8" s="154">
        <f>COUNTIF(排程表!J$6:J$22,$A8)</f>
        <v>3</v>
      </c>
      <c r="F8" s="154">
        <f>COUNTIF(排程表!K$6:K$22,$A8)</f>
        <v>3</v>
      </c>
      <c r="G8" s="154">
        <f>COUNTIF(排程表!L$6:L$22,$A8)</f>
        <v>3</v>
      </c>
      <c r="H8" s="154">
        <f>COUNTIF(排程表!M$6:M$22,$A8)</f>
        <v>3</v>
      </c>
      <c r="I8" s="154">
        <f>COUNTIF(排程表!N$6:N$22,$A8)</f>
        <v>3</v>
      </c>
      <c r="J8" s="154">
        <f>COUNTIF(排程表!O$6:O$22,$A8)</f>
        <v>3</v>
      </c>
      <c r="K8" s="154">
        <f>COUNTIF(排程表!P$6:P$22,$A8)</f>
        <v>0</v>
      </c>
      <c r="L8" s="154">
        <f>COUNTIF(排程表!Q$6:Q$22,$A8)</f>
        <v>0</v>
      </c>
      <c r="M8" s="154">
        <f>COUNTIF(排程表!R$6:R$22,$A8)</f>
        <v>0</v>
      </c>
      <c r="N8" s="154">
        <f>COUNTIF(排程表!S$6:S$22,$A8)</f>
        <v>0</v>
      </c>
      <c r="O8" s="155">
        <f>COUNTIF(排程表!T$6:T$22,$A8)</f>
        <v>0</v>
      </c>
      <c r="P8" s="154">
        <f>COUNTIF(排程表!U$6:U$22,$A8)</f>
        <v>0</v>
      </c>
      <c r="Q8" s="154">
        <f>COUNTIF(排程表!V$6:V$22,$A8)</f>
        <v>0</v>
      </c>
      <c r="R8" s="154">
        <f>COUNTIF(排程表!W$6:W$22,$A8)</f>
        <v>3</v>
      </c>
      <c r="S8" s="154">
        <f>COUNTIF(排程表!X$6:X$22,$A8)</f>
        <v>3</v>
      </c>
      <c r="T8" s="154">
        <f>COUNTIF(排程表!Y$6:Y$22,$A8)</f>
        <v>3</v>
      </c>
      <c r="U8" s="154">
        <f>COUNTIF(排程表!Z$6:Z$22,$A8)</f>
        <v>3</v>
      </c>
      <c r="V8" s="154">
        <f>COUNTIF(排程表!AA$6:AA$22,$A8)</f>
        <v>2</v>
      </c>
      <c r="W8" s="154">
        <f>COUNTIF(排程表!AB$6:AB$22,$A8)</f>
        <v>2</v>
      </c>
      <c r="X8" s="154">
        <f>COUNTIF(排程表!AC$6:AC$22,$A8)</f>
        <v>0</v>
      </c>
      <c r="Y8" s="154">
        <f>COUNTIF(排程表!AD$6:AD$22,$A8)</f>
        <v>0</v>
      </c>
      <c r="Z8" s="177">
        <f t="shared" si="0"/>
        <v>34</v>
      </c>
      <c r="AA8" s="156"/>
    </row>
    <row r="9" spans="1:27">
      <c r="A9" s="185" t="s">
        <v>365</v>
      </c>
      <c r="B9" s="181" t="s">
        <v>9</v>
      </c>
      <c r="C9" s="154">
        <f>COUNTIF(排程表!H$6:H$22,$A9)</f>
        <v>0</v>
      </c>
      <c r="D9" s="154">
        <f>COUNTIF(排程表!I$6:I$22,$A9)</f>
        <v>0</v>
      </c>
      <c r="E9" s="154">
        <f>COUNTIF(排程表!J$6:J$22,$A9)</f>
        <v>0</v>
      </c>
      <c r="F9" s="154">
        <f>COUNTIF(排程表!K$6:K$22,$A9)</f>
        <v>0</v>
      </c>
      <c r="G9" s="154">
        <f>COUNTIF(排程表!L$6:L$22,$A9)</f>
        <v>3</v>
      </c>
      <c r="H9" s="154">
        <f>COUNTIF(排程表!M$6:M$22,$A9)</f>
        <v>3</v>
      </c>
      <c r="I9" s="154">
        <f>COUNTIF(排程表!N$6:N$22,$A9)</f>
        <v>3</v>
      </c>
      <c r="J9" s="154">
        <f>COUNTIF(排程表!O$6:O$22,$A9)</f>
        <v>3</v>
      </c>
      <c r="K9" s="154">
        <f>COUNTIF(排程表!P$6:P$22,$A9)</f>
        <v>3</v>
      </c>
      <c r="L9" s="154">
        <f>COUNTIF(排程表!Q$6:Q$22,$A9)</f>
        <v>3</v>
      </c>
      <c r="M9" s="154">
        <f>COUNTIF(排程表!R$6:R$22,$A9)</f>
        <v>0</v>
      </c>
      <c r="N9" s="154">
        <f>COUNTIF(排程表!S$6:S$22,$A9)</f>
        <v>0</v>
      </c>
      <c r="O9" s="155">
        <f>COUNTIF(排程表!T$6:T$22,$A9)</f>
        <v>0</v>
      </c>
      <c r="P9" s="154">
        <f>COUNTIF(排程表!U$6:U$22,$A9)</f>
        <v>0</v>
      </c>
      <c r="Q9" s="154">
        <f>COUNTIF(排程表!V$6:V$22,$A9)</f>
        <v>0</v>
      </c>
      <c r="R9" s="154">
        <f>COUNTIF(排程表!W$6:W$22,$A9)</f>
        <v>2</v>
      </c>
      <c r="S9" s="154">
        <f>COUNTIF(排程表!X$6:X$22,$A9)</f>
        <v>2</v>
      </c>
      <c r="T9" s="154">
        <f>COUNTIF(排程表!Y$6:Y$22,$A9)</f>
        <v>3</v>
      </c>
      <c r="U9" s="154">
        <f>COUNTIF(排程表!Z$6:Z$22,$A9)</f>
        <v>3</v>
      </c>
      <c r="V9" s="154">
        <f>COUNTIF(排程表!AA$6:AA$22,$A9)</f>
        <v>3</v>
      </c>
      <c r="W9" s="154">
        <f>COUNTIF(排程表!AB$6:AB$22,$A9)</f>
        <v>3</v>
      </c>
      <c r="X9" s="154">
        <f>COUNTIF(排程表!AC$6:AC$22,$A9)</f>
        <v>0</v>
      </c>
      <c r="Y9" s="154">
        <f>COUNTIF(排程表!AD$6:AD$22,$A9)</f>
        <v>0</v>
      </c>
      <c r="Z9" s="177">
        <f t="shared" si="0"/>
        <v>34</v>
      </c>
      <c r="AA9" s="156"/>
    </row>
    <row r="10" spans="1:27">
      <c r="A10" s="170" t="s">
        <v>366</v>
      </c>
      <c r="B10" s="170" t="s">
        <v>10</v>
      </c>
      <c r="C10" s="154">
        <f>COUNTIF(排程表!H$6:H$22,$A10)</f>
        <v>3</v>
      </c>
      <c r="D10" s="154">
        <f>COUNTIF(排程表!I$6:I$22,$A10)</f>
        <v>3</v>
      </c>
      <c r="E10" s="154">
        <f>COUNTIF(排程表!J$6:J$22,$A10)</f>
        <v>0</v>
      </c>
      <c r="F10" s="154">
        <f>COUNTIF(排程表!K$6:K$22,$A10)</f>
        <v>0</v>
      </c>
      <c r="G10" s="154">
        <f>COUNTIF(排程表!L$6:L$22,$A10)</f>
        <v>2</v>
      </c>
      <c r="H10" s="154">
        <f>COUNTIF(排程表!M$6:M$22,$A10)</f>
        <v>2</v>
      </c>
      <c r="I10" s="154">
        <f>COUNTIF(排程表!N$6:N$22,$A10)</f>
        <v>3</v>
      </c>
      <c r="J10" s="154">
        <f>COUNTIF(排程表!O$6:O$22,$A10)</f>
        <v>3</v>
      </c>
      <c r="K10" s="154">
        <f>COUNTIF(排程表!P$6:P$22,$A10)</f>
        <v>3</v>
      </c>
      <c r="L10" s="154">
        <f>COUNTIF(排程表!Q$6:Q$22,$A10)</f>
        <v>3</v>
      </c>
      <c r="M10" s="154">
        <f>COUNTIF(排程表!R$6:R$22,$A10)</f>
        <v>3</v>
      </c>
      <c r="N10" s="154">
        <f>COUNTIF(排程表!S$6:S$22,$A10)</f>
        <v>0</v>
      </c>
      <c r="O10" s="155">
        <f>COUNTIF(排程表!T$6:T$22,$A10)</f>
        <v>3</v>
      </c>
      <c r="P10" s="154">
        <f>COUNTIF(排程表!U$6:U$22,$A10)</f>
        <v>0</v>
      </c>
      <c r="Q10" s="154">
        <f>COUNTIF(排程表!V$6:V$22,$A10)</f>
        <v>0</v>
      </c>
      <c r="R10" s="154">
        <f>COUNTIF(排程表!W$6:W$22,$A10)</f>
        <v>0</v>
      </c>
      <c r="S10" s="154">
        <f>COUNTIF(排程表!X$6:X$22,$A10)</f>
        <v>0</v>
      </c>
      <c r="T10" s="154">
        <f>COUNTIF(排程表!Y$6:Y$22,$A10)</f>
        <v>3</v>
      </c>
      <c r="U10" s="154">
        <f>COUNTIF(排程表!Z$6:Z$22,$A10)</f>
        <v>3</v>
      </c>
      <c r="V10" s="154">
        <f>COUNTIF(排程表!AA$6:AA$22,$A10)</f>
        <v>0</v>
      </c>
      <c r="W10" s="154">
        <f>COUNTIF(排程表!AB$6:AB$22,$A10)</f>
        <v>0</v>
      </c>
      <c r="X10" s="154">
        <f>COUNTIF(排程表!AC$6:AC$22,$A10)</f>
        <v>0</v>
      </c>
      <c r="Y10" s="154">
        <f>COUNTIF(排程表!AD$6:AD$22,$A10)</f>
        <v>0</v>
      </c>
      <c r="Z10" s="177">
        <f>SUM(C10:Y10)</f>
        <v>34</v>
      </c>
      <c r="AA10" s="156"/>
    </row>
    <row r="11" spans="1:27">
      <c r="A11" s="171" t="s">
        <v>367</v>
      </c>
      <c r="B11" s="171" t="s">
        <v>343</v>
      </c>
      <c r="C11" s="154">
        <f>COUNTIF(排程表!H$6:H$22,$A11)</f>
        <v>3</v>
      </c>
      <c r="D11" s="154">
        <f>COUNTIF(排程表!I$6:I$22,$A11)</f>
        <v>0</v>
      </c>
      <c r="E11" s="154">
        <f>COUNTIF(排程表!J$6:J$22,$A11)</f>
        <v>3</v>
      </c>
      <c r="F11" s="154">
        <f>COUNTIF(排程表!K$6:K$22,$A11)</f>
        <v>0</v>
      </c>
      <c r="G11" s="154">
        <f>COUNTIF(排程表!L$6:L$22,$A11)</f>
        <v>0</v>
      </c>
      <c r="H11" s="154">
        <f>COUNTIF(排程表!M$6:M$22,$A11)</f>
        <v>0</v>
      </c>
      <c r="I11" s="154">
        <f>COUNTIF(排程表!N$6:N$22,$A11)</f>
        <v>2</v>
      </c>
      <c r="J11" s="154">
        <f>COUNTIF(排程表!O$6:O$22,$A11)</f>
        <v>0</v>
      </c>
      <c r="K11" s="154">
        <f>COUNTIF(排程表!P$6:P$22,$A11)</f>
        <v>3</v>
      </c>
      <c r="L11" s="154">
        <f>COUNTIF(排程表!Q$6:Q$22,$A11)</f>
        <v>0</v>
      </c>
      <c r="M11" s="154">
        <f>COUNTIF(排程表!R$6:R$22,$A11)</f>
        <v>3</v>
      </c>
      <c r="N11" s="154">
        <f>COUNTIF(排程表!S$6:S$22,$A11)</f>
        <v>0</v>
      </c>
      <c r="O11" s="155">
        <f>COUNTIF(排程表!T$6:T$22,$A11)</f>
        <v>0</v>
      </c>
      <c r="P11" s="154">
        <f>COUNTIF(排程表!U$6:U$22,$A11)</f>
        <v>3</v>
      </c>
      <c r="Q11" s="154">
        <f>COUNTIF(排程表!V$6:V$22,$A11)</f>
        <v>0</v>
      </c>
      <c r="R11" s="154">
        <f>COUNTIF(排程表!W$6:W$22,$A11)</f>
        <v>0</v>
      </c>
      <c r="S11" s="154">
        <f>COUNTIF(排程表!X$6:X$22,$A11)</f>
        <v>0</v>
      </c>
      <c r="T11" s="154">
        <f>COUNTIF(排程表!Y$6:Y$22,$A11)</f>
        <v>0</v>
      </c>
      <c r="U11" s="154">
        <f>COUNTIF(排程表!Z$6:Z$22,$A11)</f>
        <v>0</v>
      </c>
      <c r="V11" s="154">
        <f>COUNTIF(排程表!AA$6:AA$22,$A11)</f>
        <v>0</v>
      </c>
      <c r="W11" s="154">
        <f>COUNTIF(排程表!AB$6:AB$22,$A11)</f>
        <v>0</v>
      </c>
      <c r="X11" s="154">
        <f>COUNTIF(排程表!AC$6:AC$22,$A11)</f>
        <v>0</v>
      </c>
      <c r="Y11" s="154">
        <f>COUNTIF(排程表!AD$6:AD$22,$A11)</f>
        <v>0</v>
      </c>
      <c r="Z11" s="177">
        <f t="shared" si="0"/>
        <v>17</v>
      </c>
      <c r="AA11" s="156"/>
    </row>
    <row r="12" spans="1:27" ht="16.899999999999999" customHeight="1">
      <c r="A12" s="172" t="s">
        <v>368</v>
      </c>
      <c r="B12" s="172" t="s">
        <v>11</v>
      </c>
      <c r="C12" s="154">
        <f>COUNTIF(排程表!H$6:H$22,$A12)</f>
        <v>0</v>
      </c>
      <c r="D12" s="154">
        <f>COUNTIF(排程表!I$6:I$22,$A12)</f>
        <v>3</v>
      </c>
      <c r="E12" s="154">
        <f>COUNTIF(排程表!J$6:J$22,$A12)</f>
        <v>0</v>
      </c>
      <c r="F12" s="154">
        <f>COUNTIF(排程表!K$6:K$22,$A12)</f>
        <v>3</v>
      </c>
      <c r="G12" s="154">
        <f>COUNTIF(排程表!L$6:L$22,$A12)</f>
        <v>0</v>
      </c>
      <c r="H12" s="154">
        <f>COUNTIF(排程表!M$6:M$22,$A12)</f>
        <v>0</v>
      </c>
      <c r="I12" s="154">
        <f>COUNTIF(排程表!N$6:N$22,$A12)</f>
        <v>0</v>
      </c>
      <c r="J12" s="154">
        <f>COUNTIF(排程表!O$6:O$22,$A12)</f>
        <v>2</v>
      </c>
      <c r="K12" s="154">
        <f>COUNTIF(排程表!P$6:P$22,$A12)</f>
        <v>0</v>
      </c>
      <c r="L12" s="154">
        <f>COUNTIF(排程表!Q$6:Q$22,$A12)</f>
        <v>3</v>
      </c>
      <c r="M12" s="154">
        <f>COUNTIF(排程表!R$6:R$22,$A12)</f>
        <v>0</v>
      </c>
      <c r="N12" s="154">
        <f>COUNTIF(排程表!S$6:S$22,$A12)</f>
        <v>0</v>
      </c>
      <c r="O12" s="155">
        <f>COUNTIF(排程表!T$6:T$22,$A12)</f>
        <v>3</v>
      </c>
      <c r="P12" s="154">
        <f>COUNTIF(排程表!U$6:U$22,$A12)</f>
        <v>0</v>
      </c>
      <c r="Q12" s="154">
        <f>COUNTIF(排程表!V$6:V$22,$A12)</f>
        <v>3</v>
      </c>
      <c r="R12" s="154">
        <f>COUNTIF(排程表!W$6:W$22,$A12)</f>
        <v>0</v>
      </c>
      <c r="S12" s="154">
        <f>COUNTIF(排程表!X$6:X$22,$A12)</f>
        <v>0</v>
      </c>
      <c r="T12" s="154">
        <f>COUNTIF(排程表!Y$6:Y$22,$A12)</f>
        <v>0</v>
      </c>
      <c r="U12" s="154">
        <f>COUNTIF(排程表!Z$6:Z$22,$A12)</f>
        <v>0</v>
      </c>
      <c r="V12" s="154">
        <f>COUNTIF(排程表!AA$6:AA$22,$A12)</f>
        <v>0</v>
      </c>
      <c r="W12" s="154">
        <f>COUNTIF(排程表!AB$6:AB$22,$A12)</f>
        <v>0</v>
      </c>
      <c r="X12" s="154">
        <f>COUNTIF(排程表!AC$6:AC$22,$A12)</f>
        <v>0</v>
      </c>
      <c r="Y12" s="154">
        <f>COUNTIF(排程表!AD$6:AD$22,$A12)</f>
        <v>0</v>
      </c>
      <c r="Z12" s="177">
        <f t="shared" si="0"/>
        <v>17</v>
      </c>
      <c r="AA12" s="156"/>
    </row>
    <row r="13" spans="1:27" ht="16.149999999999999" customHeight="1">
      <c r="A13" s="173" t="s">
        <v>369</v>
      </c>
      <c r="B13" s="173" t="s">
        <v>12</v>
      </c>
      <c r="C13" s="154">
        <f>COUNTIF(排程表!H$6:H$22,$A13)</f>
        <v>2</v>
      </c>
      <c r="D13" s="154">
        <f>COUNTIF(排程表!I$6:I$22,$A13)</f>
        <v>0</v>
      </c>
      <c r="E13" s="154">
        <f>COUNTIF(排程表!J$6:J$22,$A13)</f>
        <v>3</v>
      </c>
      <c r="F13" s="154">
        <f>COUNTIF(排程表!K$6:K$22,$A13)</f>
        <v>0</v>
      </c>
      <c r="G13" s="154">
        <f>COUNTIF(排程表!L$6:L$22,$A13)</f>
        <v>3</v>
      </c>
      <c r="H13" s="154">
        <f>COUNTIF(排程表!M$6:M$22,$A13)</f>
        <v>0</v>
      </c>
      <c r="I13" s="154">
        <f>COUNTIF(排程表!N$6:N$22,$A13)</f>
        <v>0</v>
      </c>
      <c r="J13" s="154">
        <f>COUNTIF(排程表!O$6:O$22,$A13)</f>
        <v>0</v>
      </c>
      <c r="K13" s="154">
        <f>COUNTIF(排程表!P$6:P$22,$A13)</f>
        <v>0</v>
      </c>
      <c r="L13" s="154">
        <f>COUNTIF(排程表!Q$6:Q$22,$A13)</f>
        <v>0</v>
      </c>
      <c r="M13" s="154">
        <f>COUNTIF(排程表!R$6:R$22,$A13)</f>
        <v>3</v>
      </c>
      <c r="N13" s="154">
        <f>COUNTIF(排程表!S$6:S$22,$A13)</f>
        <v>0</v>
      </c>
      <c r="O13" s="155">
        <f>COUNTIF(排程表!T$6:T$22,$A13)</f>
        <v>0</v>
      </c>
      <c r="P13" s="154">
        <f>COUNTIF(排程表!U$6:U$22,$A13)</f>
        <v>3</v>
      </c>
      <c r="Q13" s="154">
        <f>COUNTIF(排程表!V$6:V$22,$A13)</f>
        <v>0</v>
      </c>
      <c r="R13" s="154">
        <f>COUNTIF(排程表!W$6:W$22,$A13)</f>
        <v>3</v>
      </c>
      <c r="S13" s="154">
        <f>COUNTIF(排程表!X$6:X$22,$A13)</f>
        <v>0</v>
      </c>
      <c r="T13" s="154">
        <f>COUNTIF(排程表!Y$6:Y$22,$A13)</f>
        <v>0</v>
      </c>
      <c r="U13" s="154">
        <f>COUNTIF(排程表!Z$6:Z$22,$A13)</f>
        <v>0</v>
      </c>
      <c r="V13" s="154">
        <f>COUNTIF(排程表!AA$6:AA$22,$A13)</f>
        <v>0</v>
      </c>
      <c r="W13" s="154">
        <f>COUNTIF(排程表!AB$6:AB$22,$A13)</f>
        <v>0</v>
      </c>
      <c r="X13" s="154">
        <f>COUNTIF(排程表!AC$6:AC$22,$A13)</f>
        <v>0</v>
      </c>
      <c r="Y13" s="154">
        <f>COUNTIF(排程表!AD$6:AD$22,$A13)</f>
        <v>0</v>
      </c>
      <c r="Z13" s="177">
        <f t="shared" si="0"/>
        <v>17</v>
      </c>
      <c r="AA13" s="156"/>
    </row>
    <row r="14" spans="1:27" ht="17.45" customHeight="1">
      <c r="A14" s="174" t="s">
        <v>370</v>
      </c>
      <c r="B14" s="174" t="s">
        <v>371</v>
      </c>
      <c r="C14" s="154">
        <f>COUNTIF(排程表!H$6:H$22,$A14)</f>
        <v>0</v>
      </c>
      <c r="D14" s="154">
        <f>COUNTIF(排程表!I$6:I$22,$A14)</f>
        <v>2</v>
      </c>
      <c r="E14" s="154">
        <f>COUNTIF(排程表!J$6:J$22,$A14)</f>
        <v>0</v>
      </c>
      <c r="F14" s="154">
        <f>COUNTIF(排程表!K$6:K$22,$A14)</f>
        <v>3</v>
      </c>
      <c r="G14" s="154">
        <f>COUNTIF(排程表!L$6:L$22,$A14)</f>
        <v>0</v>
      </c>
      <c r="H14" s="154">
        <f>COUNTIF(排程表!M$6:M$22,$A14)</f>
        <v>3</v>
      </c>
      <c r="I14" s="154">
        <f>COUNTIF(排程表!N$6:N$22,$A14)</f>
        <v>0</v>
      </c>
      <c r="J14" s="154">
        <f>COUNTIF(排程表!O$6:O$22,$A14)</f>
        <v>0</v>
      </c>
      <c r="K14" s="154">
        <f>COUNTIF(排程表!P$6:P$22,$A14)</f>
        <v>0</v>
      </c>
      <c r="L14" s="154">
        <f>COUNTIF(排程表!Q$6:Q$22,$A14)</f>
        <v>0</v>
      </c>
      <c r="M14" s="154">
        <f>COUNTIF(排程表!R$6:R$22,$A14)</f>
        <v>0</v>
      </c>
      <c r="N14" s="154">
        <f>COUNTIF(排程表!S$6:S$22,$A14)</f>
        <v>0</v>
      </c>
      <c r="O14" s="155">
        <f>COUNTIF(排程表!T$6:T$22,$A14)</f>
        <v>3</v>
      </c>
      <c r="P14" s="154">
        <f>COUNTIF(排程表!U$6:U$22,$A14)</f>
        <v>0</v>
      </c>
      <c r="Q14" s="154">
        <f>COUNTIF(排程表!V$6:V$22,$A14)</f>
        <v>3</v>
      </c>
      <c r="R14" s="154">
        <f>COUNTIF(排程表!W$6:W$22,$A14)</f>
        <v>0</v>
      </c>
      <c r="S14" s="154">
        <f>COUNTIF(排程表!X$6:X$22,$A14)</f>
        <v>3</v>
      </c>
      <c r="T14" s="154">
        <f>COUNTIF(排程表!Y$6:Y$22,$A14)</f>
        <v>0</v>
      </c>
      <c r="U14" s="154">
        <f>COUNTIF(排程表!Z$6:Z$22,$A14)</f>
        <v>0</v>
      </c>
      <c r="V14" s="154">
        <f>COUNTIF(排程表!AA$6:AA$22,$A14)</f>
        <v>0</v>
      </c>
      <c r="W14" s="154">
        <f>COUNTIF(排程表!AB$6:AB$22,$A14)</f>
        <v>0</v>
      </c>
      <c r="X14" s="154">
        <f>COUNTIF(排程表!AC$6:AC$22,$A14)</f>
        <v>0</v>
      </c>
      <c r="Y14" s="154">
        <f>COUNTIF(排程表!AD$6:AD$22,$A14)</f>
        <v>0</v>
      </c>
      <c r="Z14" s="177">
        <f>SUM(C14:Y14)</f>
        <v>17</v>
      </c>
      <c r="AA14" s="156"/>
    </row>
    <row r="15" spans="1:27">
      <c r="A15" s="175" t="s">
        <v>372</v>
      </c>
      <c r="B15" s="175" t="s">
        <v>352</v>
      </c>
      <c r="C15" s="154">
        <f>COUNTIF(排程表!H$6:H$22,$A15)</f>
        <v>0</v>
      </c>
      <c r="D15" s="154">
        <f>COUNTIF(排程表!I$6:I$22,$A15)</f>
        <v>0</v>
      </c>
      <c r="E15" s="154">
        <f>COUNTIF(排程表!J$6:J$22,$A15)</f>
        <v>2</v>
      </c>
      <c r="F15" s="154">
        <f>COUNTIF(排程表!K$6:K$22,$A15)</f>
        <v>0</v>
      </c>
      <c r="G15" s="154">
        <f>COUNTIF(排程表!L$6:L$22,$A15)</f>
        <v>3</v>
      </c>
      <c r="H15" s="154">
        <f>COUNTIF(排程表!M$6:M$22,$A15)</f>
        <v>0</v>
      </c>
      <c r="I15" s="154">
        <f>COUNTIF(排程表!N$6:N$22,$A15)</f>
        <v>3</v>
      </c>
      <c r="J15" s="154">
        <f>COUNTIF(排程表!O$6:O$22,$A15)</f>
        <v>0</v>
      </c>
      <c r="K15" s="154">
        <f>COUNTIF(排程表!P$6:P$22,$A15)</f>
        <v>0</v>
      </c>
      <c r="L15" s="154">
        <f>COUNTIF(排程表!Q$6:Q$22,$A15)</f>
        <v>0</v>
      </c>
      <c r="M15" s="154">
        <f>COUNTIF(排程表!R$6:R$22,$A15)</f>
        <v>0</v>
      </c>
      <c r="N15" s="154">
        <f>COUNTIF(排程表!S$6:S$22,$A15)</f>
        <v>0</v>
      </c>
      <c r="O15" s="155">
        <f>COUNTIF(排程表!T$6:T$22,$A15)</f>
        <v>0</v>
      </c>
      <c r="P15" s="154">
        <f>COUNTIF(排程表!U$6:U$22,$A15)</f>
        <v>3</v>
      </c>
      <c r="Q15" s="154">
        <f>COUNTIF(排程表!V$6:V$22,$A15)</f>
        <v>0</v>
      </c>
      <c r="R15" s="154">
        <f>COUNTIF(排程表!W$6:W$22,$A15)</f>
        <v>3</v>
      </c>
      <c r="S15" s="154">
        <f>COUNTIF(排程表!X$6:X$22,$A15)</f>
        <v>0</v>
      </c>
      <c r="T15" s="154">
        <f>COUNTIF(排程表!Y$6:Y$22,$A15)</f>
        <v>3</v>
      </c>
      <c r="U15" s="154">
        <f>COUNTIF(排程表!Z$6:Z$22,$A15)</f>
        <v>0</v>
      </c>
      <c r="V15" s="154">
        <f>COUNTIF(排程表!AA$6:AA$22,$A15)</f>
        <v>0</v>
      </c>
      <c r="W15" s="154">
        <f>COUNTIF(排程表!AB$6:AB$22,$A15)</f>
        <v>0</v>
      </c>
      <c r="X15" s="154">
        <f>COUNTIF(排程表!AC$6:AC$22,$A15)</f>
        <v>0</v>
      </c>
      <c r="Y15" s="154">
        <f>COUNTIF(排程表!AD$6:AD$22,$A15)</f>
        <v>0</v>
      </c>
      <c r="Z15" s="178">
        <f t="shared" si="0"/>
        <v>17</v>
      </c>
      <c r="AA15" s="156"/>
    </row>
    <row r="16" spans="1:27" s="158" customFormat="1">
      <c r="A16" s="186" t="s">
        <v>373</v>
      </c>
      <c r="B16" s="183" t="s">
        <v>13</v>
      </c>
      <c r="C16" s="154">
        <f>COUNTIF(排程表!H$6:H$22,$A16)</f>
        <v>0</v>
      </c>
      <c r="D16" s="154">
        <f>COUNTIF(排程表!I$6:I$22,$A16)</f>
        <v>0</v>
      </c>
      <c r="E16" s="154">
        <f>COUNTIF(排程表!J$6:J$22,$A16)</f>
        <v>0</v>
      </c>
      <c r="F16" s="154">
        <f>COUNTIF(排程表!K$6:K$22,$A16)</f>
        <v>2</v>
      </c>
      <c r="G16" s="154">
        <f>COUNTIF(排程表!L$6:L$22,$A16)</f>
        <v>0</v>
      </c>
      <c r="H16" s="154">
        <f>COUNTIF(排程表!M$6:M$22,$A16)</f>
        <v>3</v>
      </c>
      <c r="I16" s="154">
        <f>COUNTIF(排程表!N$6:N$22,$A16)</f>
        <v>0</v>
      </c>
      <c r="J16" s="154">
        <f>COUNTIF(排程表!O$6:O$22,$A16)</f>
        <v>3</v>
      </c>
      <c r="K16" s="154">
        <f>COUNTIF(排程表!P$6:P$22,$A16)</f>
        <v>0</v>
      </c>
      <c r="L16" s="154">
        <f>COUNTIF(排程表!Q$6:Q$22,$A16)</f>
        <v>0</v>
      </c>
      <c r="M16" s="154">
        <f>COUNTIF(排程表!R$6:R$22,$A16)</f>
        <v>0</v>
      </c>
      <c r="N16" s="154">
        <f>COUNTIF(排程表!S$6:S$22,$A16)</f>
        <v>0</v>
      </c>
      <c r="O16" s="155">
        <f>COUNTIF(排程表!T$6:T$22,$A16)</f>
        <v>0</v>
      </c>
      <c r="P16" s="154">
        <f>COUNTIF(排程表!U$6:U$22,$A16)</f>
        <v>0</v>
      </c>
      <c r="Q16" s="154">
        <f>COUNTIF(排程表!V$6:V$22,$A16)</f>
        <v>3</v>
      </c>
      <c r="R16" s="154">
        <f>COUNTIF(排程表!W$6:W$22,$A16)</f>
        <v>0</v>
      </c>
      <c r="S16" s="154">
        <f>COUNTIF(排程表!X$6:X$22,$A16)</f>
        <v>3</v>
      </c>
      <c r="T16" s="154">
        <f>COUNTIF(排程表!Y$6:Y$22,$A16)</f>
        <v>0</v>
      </c>
      <c r="U16" s="154">
        <f>COUNTIF(排程表!Z$6:Z$22,$A16)</f>
        <v>3</v>
      </c>
      <c r="V16" s="154">
        <f>COUNTIF(排程表!AA$6:AA$22,$A16)</f>
        <v>0</v>
      </c>
      <c r="W16" s="154">
        <f>COUNTIF(排程表!AB$6:AB$22,$A16)</f>
        <v>0</v>
      </c>
      <c r="X16" s="154">
        <f>COUNTIF(排程表!AC$6:AC$22,$A16)</f>
        <v>0</v>
      </c>
      <c r="Y16" s="154">
        <f>COUNTIF(排程表!AD$6:AD$22,$A16)</f>
        <v>0</v>
      </c>
      <c r="Z16" s="177">
        <f t="shared" ref="Z16" si="1">SUM(C16:Y16)</f>
        <v>17</v>
      </c>
      <c r="AA16" s="157"/>
    </row>
    <row r="17" spans="1:27" s="158" customFormat="1">
      <c r="A17" s="176" t="s">
        <v>251</v>
      </c>
      <c r="B17" s="182" t="s">
        <v>283</v>
      </c>
      <c r="C17" s="154">
        <f>COUNTIF(排程表!H$6:H$22,$A17)</f>
        <v>0</v>
      </c>
      <c r="D17" s="154">
        <f>COUNTIF(排程表!I$6:I$22,$A17)</f>
        <v>0</v>
      </c>
      <c r="E17" s="154">
        <f>COUNTIF(排程表!J$6:J$22,$A17)</f>
        <v>0</v>
      </c>
      <c r="F17" s="154">
        <f>COUNTIF(排程表!K$6:K$22,$A17)</f>
        <v>0</v>
      </c>
      <c r="G17" s="154">
        <f>COUNTIF(排程表!L$6:L$22,$A17)</f>
        <v>0</v>
      </c>
      <c r="H17" s="154">
        <f>COUNTIF(排程表!M$6:M$22,$A17)</f>
        <v>0</v>
      </c>
      <c r="I17" s="154">
        <f>COUNTIF(排程表!N$6:N$22,$A17)</f>
        <v>0</v>
      </c>
      <c r="J17" s="154">
        <f>COUNTIF(排程表!O$6:O$22,$A17)</f>
        <v>0</v>
      </c>
      <c r="K17" s="154">
        <f>COUNTIF(排程表!P$6:P$22,$A17)</f>
        <v>2</v>
      </c>
      <c r="L17" s="154">
        <f>COUNTIF(排程表!Q$6:Q$22,$A17)</f>
        <v>2</v>
      </c>
      <c r="M17" s="154">
        <f>COUNTIF(排程表!R$6:R$22,$A17)</f>
        <v>3</v>
      </c>
      <c r="N17" s="154">
        <f>COUNTIF(排程表!S$6:S$22,$A17)</f>
        <v>0</v>
      </c>
      <c r="O17" s="155">
        <f>COUNTIF(排程表!T$6:T$22,$A17)</f>
        <v>3</v>
      </c>
      <c r="P17" s="154">
        <f>COUNTIF(排程表!U$6:U$22,$A17)</f>
        <v>3</v>
      </c>
      <c r="Q17" s="154">
        <f>COUNTIF(排程表!V$6:V$22,$A17)</f>
        <v>3</v>
      </c>
      <c r="R17" s="154">
        <f>COUNTIF(排程表!W$6:W$22,$A17)</f>
        <v>3</v>
      </c>
      <c r="S17" s="154">
        <f>COUNTIF(排程表!X$6:X$22,$A17)</f>
        <v>3</v>
      </c>
      <c r="T17" s="154">
        <f>COUNTIF(排程表!Y$6:Y$22,$A17)</f>
        <v>3</v>
      </c>
      <c r="U17" s="154">
        <f>COUNTIF(排程表!Z$6:Z$22,$A17)</f>
        <v>3</v>
      </c>
      <c r="V17" s="154">
        <f>COUNTIF(排程表!AA$6:AA$22,$A17)</f>
        <v>3</v>
      </c>
      <c r="W17" s="154">
        <f>COUNTIF(排程表!AB$6:AB$22,$A17)</f>
        <v>3</v>
      </c>
      <c r="X17" s="154">
        <f>COUNTIF(排程表!AC$6:AC$22,$A17)</f>
        <v>0</v>
      </c>
      <c r="Y17" s="154">
        <f>COUNTIF(排程表!AD$6:AD$22,$A17)</f>
        <v>0</v>
      </c>
      <c r="Z17" s="179">
        <f t="shared" si="0"/>
        <v>34</v>
      </c>
      <c r="AA17" s="157"/>
    </row>
    <row r="18" spans="1:27">
      <c r="AA18" s="159"/>
    </row>
    <row r="19" spans="1:27">
      <c r="A19" s="162"/>
      <c r="B19" s="162"/>
      <c r="C19" s="163">
        <f>SUM(C5:C18)</f>
        <v>17</v>
      </c>
      <c r="D19" s="163">
        <f t="shared" ref="D19:W19" si="2">SUM(D5:D18)</f>
        <v>17</v>
      </c>
      <c r="E19" s="163">
        <f t="shared" si="2"/>
        <v>17</v>
      </c>
      <c r="F19" s="163">
        <f t="shared" si="2"/>
        <v>17</v>
      </c>
      <c r="G19" s="163">
        <f t="shared" si="2"/>
        <v>17</v>
      </c>
      <c r="H19" s="163">
        <f t="shared" si="2"/>
        <v>17</v>
      </c>
      <c r="I19" s="163">
        <f t="shared" si="2"/>
        <v>17</v>
      </c>
      <c r="J19" s="163">
        <f t="shared" si="2"/>
        <v>17</v>
      </c>
      <c r="K19" s="163">
        <f t="shared" si="2"/>
        <v>17</v>
      </c>
      <c r="L19" s="163">
        <f t="shared" si="2"/>
        <v>17</v>
      </c>
      <c r="M19" s="163">
        <f t="shared" si="2"/>
        <v>17</v>
      </c>
      <c r="N19" s="163">
        <f t="shared" si="2"/>
        <v>0</v>
      </c>
      <c r="O19" s="163">
        <f t="shared" si="2"/>
        <v>17</v>
      </c>
      <c r="P19" s="163">
        <f t="shared" si="2"/>
        <v>17</v>
      </c>
      <c r="Q19" s="163">
        <f t="shared" si="2"/>
        <v>17</v>
      </c>
      <c r="R19" s="163">
        <f t="shared" si="2"/>
        <v>17</v>
      </c>
      <c r="S19" s="163">
        <f t="shared" si="2"/>
        <v>17</v>
      </c>
      <c r="T19" s="163">
        <f t="shared" si="2"/>
        <v>17</v>
      </c>
      <c r="U19" s="163">
        <f t="shared" si="2"/>
        <v>17</v>
      </c>
      <c r="V19" s="163">
        <f t="shared" si="2"/>
        <v>17</v>
      </c>
      <c r="W19" s="163">
        <f t="shared" si="2"/>
        <v>17</v>
      </c>
      <c r="X19" s="163"/>
      <c r="Y19" s="163"/>
      <c r="Z19" s="164">
        <f>SUM(C19:W19)</f>
        <v>340</v>
      </c>
      <c r="AA19" s="159"/>
    </row>
    <row r="20" spans="1:27" s="158" customFormat="1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66"/>
      <c r="AA20" s="160"/>
    </row>
    <row r="21" spans="1:27" ht="16.899999999999999" customHeight="1">
      <c r="AA21" s="161"/>
    </row>
    <row r="22" spans="1:27">
      <c r="AA22" s="159"/>
    </row>
    <row r="23" spans="1:27">
      <c r="AA23" s="159"/>
    </row>
    <row r="24" spans="1:27">
      <c r="AA24" s="159"/>
    </row>
    <row r="25" spans="1:27">
      <c r="AA25" s="159"/>
    </row>
    <row r="26" spans="1:27">
      <c r="AA26" s="159"/>
    </row>
    <row r="27" spans="1:27" s="158" customFormat="1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66"/>
      <c r="AA27" s="160"/>
    </row>
    <row r="28" spans="1:27" ht="16.899999999999999" customHeight="1">
      <c r="AA28" s="156"/>
    </row>
    <row r="29" spans="1:27">
      <c r="AA29" s="156"/>
    </row>
    <row r="30" spans="1:27">
      <c r="AA30" s="156"/>
    </row>
    <row r="31" spans="1:27">
      <c r="AA31" s="156"/>
    </row>
    <row r="32" spans="1:27">
      <c r="AA32" s="156"/>
    </row>
    <row r="33" spans="1:27">
      <c r="AA33" s="156"/>
    </row>
    <row r="34" spans="1:27">
      <c r="AA34" s="156"/>
    </row>
    <row r="36" spans="1:27" s="162" customFormat="1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66"/>
      <c r="AA36" s="165"/>
    </row>
  </sheetData>
  <mergeCells count="12">
    <mergeCell ref="X2:Y2"/>
    <mergeCell ref="Z2:Z4"/>
    <mergeCell ref="B1:Z1"/>
    <mergeCell ref="C2:D2"/>
    <mergeCell ref="E2:F2"/>
    <mergeCell ref="G2:H2"/>
    <mergeCell ref="I2:J2"/>
    <mergeCell ref="K2:L2"/>
    <mergeCell ref="P2:Q2"/>
    <mergeCell ref="R2:S2"/>
    <mergeCell ref="T2:U2"/>
    <mergeCell ref="V2:W2"/>
  </mergeCells>
  <phoneticPr fontId="9" type="noConversion"/>
  <conditionalFormatting sqref="Z17 Z6:Z15 C6:Y17 C5:Z5">
    <cfRule type="cellIs" dxfId="163" priority="55" operator="equal">
      <formula>0</formula>
    </cfRule>
  </conditionalFormatting>
  <conditionalFormatting sqref="C10:Y10">
    <cfRule type="cellIs" dxfId="162" priority="50" operator="greaterThan">
      <formula>0</formula>
    </cfRule>
  </conditionalFormatting>
  <conditionalFormatting sqref="C5:Y5">
    <cfRule type="cellIs" dxfId="161" priority="44" operator="greaterThan">
      <formula>0</formula>
    </cfRule>
  </conditionalFormatting>
  <conditionalFormatting sqref="C11:Y11">
    <cfRule type="cellIs" dxfId="160" priority="38" operator="greaterThan">
      <formula>0</formula>
    </cfRule>
  </conditionalFormatting>
  <conditionalFormatting sqref="C7:Y7">
    <cfRule type="cellIs" dxfId="159" priority="37" operator="greaterThan">
      <formula>0</formula>
    </cfRule>
  </conditionalFormatting>
  <conditionalFormatting sqref="Z16">
    <cfRule type="cellIs" dxfId="158" priority="33" operator="equal">
      <formula>0</formula>
    </cfRule>
  </conditionalFormatting>
  <conditionalFormatting sqref="C12:Y12">
    <cfRule type="cellIs" dxfId="157" priority="32" operator="greaterThan">
      <formula>0</formula>
    </cfRule>
  </conditionalFormatting>
  <conditionalFormatting sqref="A15">
    <cfRule type="cellIs" dxfId="156" priority="18" operator="equal">
      <formula>"F"</formula>
    </cfRule>
    <cfRule type="cellIs" dxfId="155" priority="19" operator="equal">
      <formula>"G"</formula>
    </cfRule>
    <cfRule type="cellIs" dxfId="154" priority="20" operator="equal">
      <formula>"U"</formula>
    </cfRule>
    <cfRule type="cellIs" dxfId="153" priority="21" operator="equal">
      <formula>"R"</formula>
    </cfRule>
    <cfRule type="cellIs" dxfId="152" priority="22" operator="equal">
      <formula>"N"</formula>
    </cfRule>
    <cfRule type="cellIs" dxfId="151" priority="23" operator="equal">
      <formula>"C"</formula>
    </cfRule>
  </conditionalFormatting>
  <conditionalFormatting sqref="A15">
    <cfRule type="cellIs" dxfId="150" priority="17" operator="equal">
      <formula>"M"</formula>
    </cfRule>
  </conditionalFormatting>
  <conditionalFormatting sqref="B15">
    <cfRule type="cellIs" dxfId="149" priority="11" operator="equal">
      <formula>"F"</formula>
    </cfRule>
    <cfRule type="cellIs" dxfId="148" priority="12" operator="equal">
      <formula>"G"</formula>
    </cfRule>
    <cfRule type="cellIs" dxfId="147" priority="13" operator="equal">
      <formula>"U"</formula>
    </cfRule>
    <cfRule type="cellIs" dxfId="146" priority="14" operator="equal">
      <formula>"R"</formula>
    </cfRule>
    <cfRule type="cellIs" dxfId="145" priority="15" operator="equal">
      <formula>"N"</formula>
    </cfRule>
    <cfRule type="cellIs" dxfId="144" priority="16" operator="equal">
      <formula>"C"</formula>
    </cfRule>
  </conditionalFormatting>
  <conditionalFormatting sqref="B15">
    <cfRule type="cellIs" dxfId="143" priority="10" operator="equal">
      <formula>"M"</formula>
    </cfRule>
  </conditionalFormatting>
  <conditionalFormatting sqref="C6:Y6">
    <cfRule type="cellIs" dxfId="142" priority="9" operator="greaterThan">
      <formula>0</formula>
    </cfRule>
  </conditionalFormatting>
  <conditionalFormatting sqref="C8:Y8">
    <cfRule type="cellIs" dxfId="141" priority="8" operator="greaterThan">
      <formula>0</formula>
    </cfRule>
  </conditionalFormatting>
  <conditionalFormatting sqref="C9:Y9">
    <cfRule type="cellIs" dxfId="140" priority="7" operator="greaterThan">
      <formula>0</formula>
    </cfRule>
  </conditionalFormatting>
  <conditionalFormatting sqref="C13:Y13">
    <cfRule type="cellIs" dxfId="139" priority="6" operator="greaterThan">
      <formula>0</formula>
    </cfRule>
  </conditionalFormatting>
  <conditionalFormatting sqref="C14:Y14">
    <cfRule type="cellIs" dxfId="138" priority="5" operator="greaterThan">
      <formula>0</formula>
    </cfRule>
  </conditionalFormatting>
  <conditionalFormatting sqref="C15:Y15">
    <cfRule type="cellIs" dxfId="137" priority="4" operator="greaterThan">
      <formula>0</formula>
    </cfRule>
  </conditionalFormatting>
  <conditionalFormatting sqref="C16:Y16">
    <cfRule type="cellIs" dxfId="136" priority="3" operator="greaterThan">
      <formula>0</formula>
    </cfRule>
  </conditionalFormatting>
  <conditionalFormatting sqref="C17:Y17">
    <cfRule type="cellIs" dxfId="135" priority="2" operator="greaterThan">
      <formula>0</formula>
    </cfRule>
  </conditionalFormatting>
  <dataValidations count="1">
    <dataValidation type="list" allowBlank="1" showInputMessage="1" showErrorMessage="1" sqref="C2:C4 D4:X4 D2:Y3">
      <formula1>大三學分</formula1>
    </dataValidation>
  </dataValidations>
  <pageMargins left="0.19685039370078741" right="0.19685039370078741" top="0.74803149606299213" bottom="0.74803149606299213" header="0.31496062992125984" footer="0.31496062992125984"/>
  <pageSetup paperSize="9" orientation="landscape" blackAndWhite="1" r:id="rId1"/>
  <headerFooter>
    <oddHeader>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AA689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3" sqref="B3"/>
    </sheetView>
  </sheetViews>
  <sheetFormatPr defaultColWidth="7.88671875" defaultRowHeight="12.75"/>
  <cols>
    <col min="1" max="1" width="3.44140625" style="88" customWidth="1"/>
    <col min="2" max="2" width="8.44140625" style="88" customWidth="1"/>
    <col min="3" max="3" width="7.109375" style="89" bestFit="1" customWidth="1"/>
    <col min="4" max="4" width="11.33203125" style="73" bestFit="1" customWidth="1"/>
    <col min="5" max="5" width="7.33203125" style="88" customWidth="1"/>
    <col min="6" max="6" width="24" style="88" bestFit="1" customWidth="1"/>
    <col min="7" max="7" width="8" style="88" bestFit="1" customWidth="1"/>
    <col min="8" max="8" width="16.5546875" style="89" bestFit="1" customWidth="1"/>
    <col min="9" max="9" width="26.88671875" style="73" bestFit="1" customWidth="1"/>
    <col min="10" max="10" width="15.44140625" style="76" bestFit="1" customWidth="1"/>
    <col min="11" max="11" width="15.109375" style="76" customWidth="1"/>
    <col min="12" max="12" width="8.88671875" style="78" customWidth="1"/>
    <col min="13" max="13" width="7.109375" style="78" customWidth="1"/>
    <col min="14" max="14" width="15.21875" style="223" bestFit="1" customWidth="1"/>
    <col min="15" max="15" width="8.88671875" style="77" bestFit="1" customWidth="1"/>
    <col min="16" max="16384" width="7.88671875" style="88"/>
  </cols>
  <sheetData>
    <row r="1" spans="1:16" ht="14.25">
      <c r="A1" s="213" t="s">
        <v>385</v>
      </c>
      <c r="B1" s="213"/>
      <c r="C1" s="214"/>
      <c r="D1" s="215"/>
      <c r="E1" s="216" t="s">
        <v>380</v>
      </c>
      <c r="F1" s="216"/>
      <c r="G1" s="216"/>
      <c r="H1" s="217"/>
      <c r="I1" s="218"/>
      <c r="N1" s="294" t="s">
        <v>612</v>
      </c>
    </row>
    <row r="2" spans="1:16" s="59" customFormat="1" ht="13.5">
      <c r="A2" s="219" t="s">
        <v>381</v>
      </c>
      <c r="B2" s="220" t="s">
        <v>43</v>
      </c>
      <c r="C2" s="219" t="s">
        <v>382</v>
      </c>
      <c r="D2" s="221" t="s">
        <v>383</v>
      </c>
      <c r="E2" s="278" t="s">
        <v>374</v>
      </c>
      <c r="F2" s="279" t="s">
        <v>15</v>
      </c>
      <c r="G2" s="279" t="s">
        <v>609</v>
      </c>
      <c r="H2" s="280" t="s">
        <v>384</v>
      </c>
      <c r="I2" s="281" t="s">
        <v>610</v>
      </c>
      <c r="J2" s="57" t="s">
        <v>375</v>
      </c>
      <c r="K2" s="57" t="s">
        <v>376</v>
      </c>
      <c r="L2" s="55" t="s">
        <v>377</v>
      </c>
      <c r="M2" s="55" t="s">
        <v>378</v>
      </c>
      <c r="N2" s="56" t="s">
        <v>161</v>
      </c>
      <c r="O2" s="56" t="s">
        <v>379</v>
      </c>
      <c r="P2" s="58" t="s">
        <v>611</v>
      </c>
    </row>
    <row r="3" spans="1:16" s="67" customFormat="1">
      <c r="A3" s="60">
        <v>1</v>
      </c>
      <c r="B3" s="60" t="s">
        <v>486</v>
      </c>
      <c r="C3" s="61" t="s">
        <v>484</v>
      </c>
      <c r="D3" s="62" t="s">
        <v>361</v>
      </c>
      <c r="E3" s="60" t="str">
        <f>IFERROR(INDEX(學生名單!$B:$I,MATCH($B3,學生名單!$H:$H,0),7),"")</f>
        <v>Q19379</v>
      </c>
      <c r="F3" s="60" t="str">
        <f>IFERROR(INDEX(學生名單!$B:$I,MATCH($B3,學生名單!$H:$H,0),5),"")</f>
        <v>Abigail C. Dagbue</v>
      </c>
      <c r="G3" s="60" t="str">
        <f>IFERROR(INDEX(學生名單!$B:$I,MATCH($B3,學生名單!$H:$H,0),2),"")</f>
        <v>11157001A</v>
      </c>
      <c r="H3" s="61" t="str">
        <f>IFERROR(VLOOKUP($D3,大三學分表!$G:$J,2,FALSE),"")</f>
        <v>一般醫學科General Medicine</v>
      </c>
      <c r="I3" s="61" t="str">
        <f>IFERROR(VLOOKUP($D3,大三學分表!$G:$J,4,FALSE),"")</f>
        <v>一般醫學內科General Medicine</v>
      </c>
      <c r="J3" s="63">
        <v>45523</v>
      </c>
      <c r="K3" s="64">
        <v>45548</v>
      </c>
      <c r="L3" s="65"/>
      <c r="M3" s="65"/>
      <c r="N3" s="62" t="str">
        <f>IFERROR(INDEX(學生名單!$B:$I,MATCH($B3,學生名單!$H:$H,0),8),"")</f>
        <v>abidagbue@outlook.com</v>
      </c>
      <c r="O3" s="66"/>
    </row>
    <row r="4" spans="1:16" s="67" customFormat="1">
      <c r="A4" s="60">
        <v>1</v>
      </c>
      <c r="B4" s="60" t="s">
        <v>498</v>
      </c>
      <c r="C4" s="61" t="s">
        <v>496</v>
      </c>
      <c r="D4" s="62" t="s">
        <v>361</v>
      </c>
      <c r="E4" s="60" t="str">
        <f>IFERROR(INDEX(學生名單!$B:$I,MATCH($B4,學生名單!$H:$H,0),7),"")</f>
        <v>Q19382</v>
      </c>
      <c r="F4" s="60" t="str">
        <f>IFERROR(INDEX(學生名單!$B:$I,MATCH($B4,學生名單!$H:$H,0),5),"")</f>
        <v>Danny D. Zul</v>
      </c>
      <c r="G4" s="60" t="str">
        <f>IFERROR(INDEX(學生名單!$B:$I,MATCH($B4,學生名單!$H:$H,0),2),"")</f>
        <v>11157007A</v>
      </c>
      <c r="H4" s="61" t="str">
        <f>IFERROR(VLOOKUP($D4,大三學分表!$G:$J,2,FALSE),"")</f>
        <v>一般醫學科General Medicine</v>
      </c>
      <c r="I4" s="61" t="str">
        <f>IFERROR(VLOOKUP($D4,大三學分表!$G:$J,4,FALSE),"")</f>
        <v>一般醫學內科General Medicine</v>
      </c>
      <c r="J4" s="63">
        <v>45523</v>
      </c>
      <c r="K4" s="64">
        <v>45548</v>
      </c>
      <c r="L4" s="65"/>
      <c r="M4" s="65"/>
      <c r="N4" s="62" t="str">
        <f>IFERROR(INDEX(學生名單!$B:$I,MATCH($B4,學生名單!$H:$H,0),8),"")</f>
        <v>danny.zul.bz@gmail.com</v>
      </c>
      <c r="O4" s="66"/>
    </row>
    <row r="5" spans="1:16" s="67" customFormat="1" ht="13.5">
      <c r="A5" s="295">
        <v>1</v>
      </c>
      <c r="B5" s="60" t="s">
        <v>542</v>
      </c>
      <c r="C5" s="61" t="s">
        <v>540</v>
      </c>
      <c r="D5" s="62" t="s">
        <v>361</v>
      </c>
      <c r="E5" s="60" t="str">
        <f>IFERROR(INDEX(學生名單!$B:$I,MATCH($B5,學生名單!$H:$H,0),7),"")</f>
        <v>Q19391</v>
      </c>
      <c r="F5" s="60" t="str">
        <f>IFERROR(INDEX(學生名單!$B:$I,MATCH($B5,學生名單!$H:$H,0),5),"")</f>
        <v>Roxanne JN. Baptiste</v>
      </c>
      <c r="G5" s="60" t="str">
        <f>IFERROR(INDEX(學生名單!$B:$I,MATCH($B5,學生名單!$H:$H,0),2),"")</f>
        <v>11157019A</v>
      </c>
      <c r="H5" s="61" t="str">
        <f>IFERROR(VLOOKUP($D5,大三學分表!$G:$J,2,FALSE),"")</f>
        <v>一般醫學科General Medicine</v>
      </c>
      <c r="I5" s="61" t="str">
        <f>IFERROR(VLOOKUP($D5,大三學分表!$G:$J,4,FALSE),"")</f>
        <v>一般醫學內科General Medicine</v>
      </c>
      <c r="J5" s="63">
        <v>45523</v>
      </c>
      <c r="K5" s="64">
        <v>45548</v>
      </c>
      <c r="L5" s="65"/>
      <c r="M5" s="65"/>
      <c r="N5" s="62" t="str">
        <f>IFERROR(INDEX(學生名單!$B:$I,MATCH($B5,學生名單!$H:$H,0),8),"")</f>
        <v>roxannejnbaptiste@gmail.com</v>
      </c>
      <c r="O5" s="66"/>
    </row>
    <row r="6" spans="1:16" s="67" customFormat="1">
      <c r="A6" s="60">
        <v>1</v>
      </c>
      <c r="B6" s="60" t="s">
        <v>486</v>
      </c>
      <c r="C6" s="61" t="s">
        <v>484</v>
      </c>
      <c r="D6" s="62" t="s">
        <v>362</v>
      </c>
      <c r="E6" s="60" t="str">
        <f>IFERROR(INDEX(學生名單!$B:$I,MATCH($B6,學生名單!$H:$H,0),7),"")</f>
        <v>Q19379</v>
      </c>
      <c r="F6" s="60" t="str">
        <f>IFERROR(INDEX(學生名單!$B:$I,MATCH($B6,學生名單!$H:$H,0),5),"")</f>
        <v>Abigail C. Dagbue</v>
      </c>
      <c r="G6" s="60" t="str">
        <f>IFERROR(INDEX(學生名單!$B:$I,MATCH($B6,學生名單!$H:$H,0),2),"")</f>
        <v>11157001A</v>
      </c>
      <c r="H6" s="61" t="str">
        <f>IFERROR(VLOOKUP($D6,大三學分表!$G:$J,2,FALSE),"")</f>
        <v>腎臟科Nephrology</v>
      </c>
      <c r="I6" s="61" t="str">
        <f>IFERROR(VLOOKUP($D6,大三學分表!$G:$J,4,FALSE),"")</f>
        <v>腎臟科Nephrology</v>
      </c>
      <c r="J6" s="63">
        <v>45551</v>
      </c>
      <c r="K6" s="64">
        <v>45576</v>
      </c>
      <c r="L6" s="65"/>
      <c r="M6" s="65"/>
      <c r="N6" s="62" t="str">
        <f>IFERROR(INDEX(學生名單!$B:$I,MATCH($B6,學生名單!$H:$H,0),8),"")</f>
        <v>abidagbue@outlook.com</v>
      </c>
      <c r="O6" s="66"/>
    </row>
    <row r="7" spans="1:16" s="67" customFormat="1">
      <c r="A7" s="60">
        <v>1</v>
      </c>
      <c r="B7" s="60" t="s">
        <v>498</v>
      </c>
      <c r="C7" s="61" t="s">
        <v>496</v>
      </c>
      <c r="D7" s="62" t="s">
        <v>362</v>
      </c>
      <c r="E7" s="60" t="str">
        <f>IFERROR(INDEX(學生名單!$B:$I,MATCH($B7,學生名單!$H:$H,0),7),"")</f>
        <v>Q19382</v>
      </c>
      <c r="F7" s="60" t="str">
        <f>IFERROR(INDEX(學生名單!$B:$I,MATCH($B7,學生名單!$H:$H,0),5),"")</f>
        <v>Danny D. Zul</v>
      </c>
      <c r="G7" s="60" t="str">
        <f>IFERROR(INDEX(學生名單!$B:$I,MATCH($B7,學生名單!$H:$H,0),2),"")</f>
        <v>11157007A</v>
      </c>
      <c r="H7" s="61" t="str">
        <f>IFERROR(VLOOKUP($D7,大三學分表!$G:$J,2,FALSE),"")</f>
        <v>腎臟科Nephrology</v>
      </c>
      <c r="I7" s="61" t="str">
        <f>IFERROR(VLOOKUP($D7,大三學分表!$G:$J,4,FALSE),"")</f>
        <v>腎臟科Nephrology</v>
      </c>
      <c r="J7" s="63">
        <v>45551</v>
      </c>
      <c r="K7" s="64">
        <v>45576</v>
      </c>
      <c r="L7" s="65"/>
      <c r="M7" s="65"/>
      <c r="N7" s="62" t="str">
        <f>IFERROR(INDEX(學生名單!$B:$I,MATCH($B7,學生名單!$H:$H,0),8),"")</f>
        <v>danny.zul.bz@gmail.com</v>
      </c>
      <c r="O7" s="66"/>
    </row>
    <row r="8" spans="1:16" s="67" customFormat="1" ht="13.5">
      <c r="A8" s="295">
        <v>1</v>
      </c>
      <c r="B8" s="60" t="s">
        <v>542</v>
      </c>
      <c r="C8" s="61" t="s">
        <v>540</v>
      </c>
      <c r="D8" s="62" t="s">
        <v>362</v>
      </c>
      <c r="E8" s="60" t="str">
        <f>IFERROR(INDEX(學生名單!$B:$I,MATCH($B8,學生名單!$H:$H,0),7),"")</f>
        <v>Q19391</v>
      </c>
      <c r="F8" s="60" t="str">
        <f>IFERROR(INDEX(學生名單!$B:$I,MATCH($B8,學生名單!$H:$H,0),5),"")</f>
        <v>Roxanne JN. Baptiste</v>
      </c>
      <c r="G8" s="60" t="str">
        <f>IFERROR(INDEX(學生名單!$B:$I,MATCH($B8,學生名單!$H:$H,0),2),"")</f>
        <v>11157019A</v>
      </c>
      <c r="H8" s="61" t="str">
        <f>IFERROR(VLOOKUP($D8,大三學分表!$G:$J,2,FALSE),"")</f>
        <v>腎臟科Nephrology</v>
      </c>
      <c r="I8" s="61" t="str">
        <f>IFERROR(VLOOKUP($D8,大三學分表!$G:$J,4,FALSE),"")</f>
        <v>腎臟科Nephrology</v>
      </c>
      <c r="J8" s="63">
        <v>45551</v>
      </c>
      <c r="K8" s="64">
        <v>45576</v>
      </c>
      <c r="L8" s="65"/>
      <c r="M8" s="65"/>
      <c r="N8" s="62" t="str">
        <f>IFERROR(INDEX(學生名單!$B:$I,MATCH($B8,學生名單!$H:$H,0),8),"")</f>
        <v>roxannejnbaptiste@gmail.com</v>
      </c>
      <c r="O8" s="66"/>
    </row>
    <row r="9" spans="1:16" s="67" customFormat="1" ht="13.5">
      <c r="A9" s="295">
        <v>1</v>
      </c>
      <c r="B9" s="60" t="s">
        <v>486</v>
      </c>
      <c r="C9" s="61" t="s">
        <v>484</v>
      </c>
      <c r="D9" s="62" t="s">
        <v>363</v>
      </c>
      <c r="E9" s="60" t="str">
        <f>IFERROR(INDEX(學生名單!$B:$I,MATCH($B9,學生名單!$H:$H,0),7),"")</f>
        <v>Q19379</v>
      </c>
      <c r="F9" s="60" t="str">
        <f>IFERROR(INDEX(學生名單!$B:$I,MATCH($B9,學生名單!$H:$H,0),5),"")</f>
        <v>Abigail C. Dagbue</v>
      </c>
      <c r="G9" s="60" t="str">
        <f>IFERROR(INDEX(學生名單!$B:$I,MATCH($B9,學生名單!$H:$H,0),2),"")</f>
        <v>11157001A</v>
      </c>
      <c r="H9" s="61" t="str">
        <f>IFERROR(VLOOKUP($D9,大三學分表!$G:$J,2,FALSE),"")</f>
        <v>胃腸肝膽科Gastrointestinal Hepatobiliary</v>
      </c>
      <c r="I9" s="61" t="str">
        <f>IFERROR(VLOOKUP($D9,大三學分表!$G:$J,4,FALSE),"")</f>
        <v>胃腸肝膽科Gastrointestinal Hepatobiliary</v>
      </c>
      <c r="J9" s="63">
        <v>45579</v>
      </c>
      <c r="K9" s="63">
        <v>45604</v>
      </c>
      <c r="L9" s="65"/>
      <c r="M9" s="65"/>
      <c r="N9" s="62" t="str">
        <f>IFERROR(INDEX(學生名單!$B:$I,MATCH($B9,學生名單!$H:$H,0),8),"")</f>
        <v>abidagbue@outlook.com</v>
      </c>
      <c r="O9" s="66"/>
    </row>
    <row r="10" spans="1:16" s="67" customFormat="1" ht="13.5">
      <c r="A10" s="295">
        <v>1</v>
      </c>
      <c r="B10" s="60" t="s">
        <v>498</v>
      </c>
      <c r="C10" s="61" t="s">
        <v>496</v>
      </c>
      <c r="D10" s="62" t="s">
        <v>363</v>
      </c>
      <c r="E10" s="60" t="str">
        <f>IFERROR(INDEX(學生名單!$B:$I,MATCH($B10,學生名單!$H:$H,0),7),"")</f>
        <v>Q19382</v>
      </c>
      <c r="F10" s="60" t="str">
        <f>IFERROR(INDEX(學生名單!$B:$I,MATCH($B10,學生名單!$H:$H,0),5),"")</f>
        <v>Danny D. Zul</v>
      </c>
      <c r="G10" s="60" t="str">
        <f>IFERROR(INDEX(學生名單!$B:$I,MATCH($B10,學生名單!$H:$H,0),2),"")</f>
        <v>11157007A</v>
      </c>
      <c r="H10" s="61" t="str">
        <f>IFERROR(VLOOKUP($D10,大三學分表!$G:$J,2,FALSE),"")</f>
        <v>胃腸肝膽科Gastrointestinal Hepatobiliary</v>
      </c>
      <c r="I10" s="61" t="str">
        <f>IFERROR(VLOOKUP($D10,大三學分表!$G:$J,4,FALSE),"")</f>
        <v>胃腸肝膽科Gastrointestinal Hepatobiliary</v>
      </c>
      <c r="J10" s="63">
        <v>45579</v>
      </c>
      <c r="K10" s="63">
        <v>45604</v>
      </c>
      <c r="L10" s="65"/>
      <c r="M10" s="65"/>
      <c r="N10" s="62" t="str">
        <f>IFERROR(INDEX(學生名單!$B:$I,MATCH($B10,學生名單!$H:$H,0),8),"")</f>
        <v>danny.zul.bz@gmail.com</v>
      </c>
      <c r="O10" s="66"/>
    </row>
    <row r="11" spans="1:16" s="67" customFormat="1" ht="13.5">
      <c r="A11" s="295">
        <v>1</v>
      </c>
      <c r="B11" s="60" t="s">
        <v>542</v>
      </c>
      <c r="C11" s="61" t="s">
        <v>540</v>
      </c>
      <c r="D11" s="62" t="s">
        <v>363</v>
      </c>
      <c r="E11" s="60" t="str">
        <f>IFERROR(INDEX(學生名單!$B:$I,MATCH($B11,學生名單!$H:$H,0),7),"")</f>
        <v>Q19391</v>
      </c>
      <c r="F11" s="60" t="str">
        <f>IFERROR(INDEX(學生名單!$B:$I,MATCH($B11,學生名單!$H:$H,0),5),"")</f>
        <v>Roxanne JN. Baptiste</v>
      </c>
      <c r="G11" s="60" t="str">
        <f>IFERROR(INDEX(學生名單!$B:$I,MATCH($B11,學生名單!$H:$H,0),2),"")</f>
        <v>11157019A</v>
      </c>
      <c r="H11" s="61" t="str">
        <f>IFERROR(VLOOKUP($D11,大三學分表!$G:$J,2,FALSE),"")</f>
        <v>胃腸肝膽科Gastrointestinal Hepatobiliary</v>
      </c>
      <c r="I11" s="61" t="str">
        <f>IFERROR(VLOOKUP($D11,大三學分表!$G:$J,4,FALSE),"")</f>
        <v>胃腸肝膽科Gastrointestinal Hepatobiliary</v>
      </c>
      <c r="J11" s="63">
        <v>45579</v>
      </c>
      <c r="K11" s="64">
        <v>45604</v>
      </c>
      <c r="L11" s="65"/>
      <c r="M11" s="65"/>
      <c r="N11" s="62" t="str">
        <f>IFERROR(INDEX(學生名單!$B:$I,MATCH($B11,學生名單!$H:$H,0),8),"")</f>
        <v>roxannejnbaptiste@gmail.com</v>
      </c>
      <c r="O11" s="66"/>
    </row>
    <row r="12" spans="1:16" s="67" customFormat="1" ht="13.5">
      <c r="A12" s="295">
        <v>1</v>
      </c>
      <c r="B12" s="60" t="s">
        <v>486</v>
      </c>
      <c r="C12" s="61" t="s">
        <v>484</v>
      </c>
      <c r="D12" s="62" t="s">
        <v>364</v>
      </c>
      <c r="E12" s="60" t="str">
        <f>IFERROR(INDEX(學生名單!$B:$I,MATCH($B12,學生名單!$H:$H,0),7),"")</f>
        <v>Q19379</v>
      </c>
      <c r="F12" s="60" t="str">
        <f>IFERROR(INDEX(學生名單!$B:$I,MATCH($B12,學生名單!$H:$H,0),5),"")</f>
        <v>Abigail C. Dagbue</v>
      </c>
      <c r="G12" s="60" t="str">
        <f>IFERROR(INDEX(學生名單!$B:$I,MATCH($B12,學生名單!$H:$H,0),2),"")</f>
        <v>11157001A</v>
      </c>
      <c r="H12" s="61" t="str">
        <f>IFERROR(VLOOKUP($D12,大三學分表!$G:$J,2,FALSE),"")</f>
        <v>胸腔內科Chest Medicine</v>
      </c>
      <c r="I12" s="61" t="str">
        <f>IFERROR(VLOOKUP($D12,大三學分表!$G:$J,4,FALSE),"")</f>
        <v>胸腔內科Chest Medicine</v>
      </c>
      <c r="J12" s="63">
        <v>45607</v>
      </c>
      <c r="K12" s="63">
        <v>45632</v>
      </c>
      <c r="L12" s="65"/>
      <c r="M12" s="65"/>
      <c r="N12" s="62" t="str">
        <f>IFERROR(INDEX(學生名單!$B:$I,MATCH($B12,學生名單!$H:$H,0),8),"")</f>
        <v>abidagbue@outlook.com</v>
      </c>
      <c r="O12" s="66"/>
    </row>
    <row r="13" spans="1:16" s="67" customFormat="1" ht="13.5">
      <c r="A13" s="295">
        <v>1</v>
      </c>
      <c r="B13" s="60" t="s">
        <v>498</v>
      </c>
      <c r="C13" s="61" t="s">
        <v>496</v>
      </c>
      <c r="D13" s="62" t="s">
        <v>364</v>
      </c>
      <c r="E13" s="60" t="str">
        <f>IFERROR(INDEX(學生名單!$B:$I,MATCH($B13,學生名單!$H:$H,0),7),"")</f>
        <v>Q19382</v>
      </c>
      <c r="F13" s="60" t="str">
        <f>IFERROR(INDEX(學生名單!$B:$I,MATCH($B13,學生名單!$H:$H,0),5),"")</f>
        <v>Danny D. Zul</v>
      </c>
      <c r="G13" s="60" t="str">
        <f>IFERROR(INDEX(學生名單!$B:$I,MATCH($B13,學生名單!$H:$H,0),2),"")</f>
        <v>11157007A</v>
      </c>
      <c r="H13" s="61" t="str">
        <f>IFERROR(VLOOKUP($D13,大三學分表!$G:$J,2,FALSE),"")</f>
        <v>胸腔內科Chest Medicine</v>
      </c>
      <c r="I13" s="61" t="str">
        <f>IFERROR(VLOOKUP($D13,大三學分表!$G:$J,4,FALSE),"")</f>
        <v>胸腔內科Chest Medicine</v>
      </c>
      <c r="J13" s="63">
        <v>45607</v>
      </c>
      <c r="K13" s="63">
        <v>45632</v>
      </c>
      <c r="L13" s="65"/>
      <c r="M13" s="65"/>
      <c r="N13" s="62" t="str">
        <f>IFERROR(INDEX(學生名單!$B:$I,MATCH($B13,學生名單!$H:$H,0),8),"")</f>
        <v>danny.zul.bz@gmail.com</v>
      </c>
      <c r="O13" s="66"/>
    </row>
    <row r="14" spans="1:16" s="67" customFormat="1" ht="13.5">
      <c r="A14" s="295">
        <v>1</v>
      </c>
      <c r="B14" s="60" t="s">
        <v>542</v>
      </c>
      <c r="C14" s="61" t="s">
        <v>540</v>
      </c>
      <c r="D14" s="62" t="s">
        <v>364</v>
      </c>
      <c r="E14" s="60" t="str">
        <f>IFERROR(INDEX(學生名單!$B:$I,MATCH($B14,學生名單!$H:$H,0),7),"")</f>
        <v>Q19391</v>
      </c>
      <c r="F14" s="60" t="str">
        <f>IFERROR(INDEX(學生名單!$B:$I,MATCH($B14,學生名單!$H:$H,0),5),"")</f>
        <v>Roxanne JN. Baptiste</v>
      </c>
      <c r="G14" s="60" t="str">
        <f>IFERROR(INDEX(學生名單!$B:$I,MATCH($B14,學生名單!$H:$H,0),2),"")</f>
        <v>11157019A</v>
      </c>
      <c r="H14" s="61" t="str">
        <f>IFERROR(VLOOKUP($D14,大三學分表!$G:$J,2,FALSE),"")</f>
        <v>胸腔內科Chest Medicine</v>
      </c>
      <c r="I14" s="61" t="str">
        <f>IFERROR(VLOOKUP($D14,大三學分表!$G:$J,4,FALSE),"")</f>
        <v>胸腔內科Chest Medicine</v>
      </c>
      <c r="J14" s="75">
        <v>45607</v>
      </c>
      <c r="K14" s="64">
        <v>45632</v>
      </c>
      <c r="L14" s="65"/>
      <c r="M14" s="65"/>
      <c r="N14" s="62" t="str">
        <f>IFERROR(INDEX(學生名單!$B:$I,MATCH($B14,學生名單!$H:$H,0),8),"")</f>
        <v>roxannejnbaptiste@gmail.com</v>
      </c>
      <c r="O14" s="66"/>
    </row>
    <row r="15" spans="1:16" s="67" customFormat="1" ht="13.5">
      <c r="A15" s="295">
        <v>1</v>
      </c>
      <c r="B15" s="60" t="s">
        <v>486</v>
      </c>
      <c r="C15" s="61" t="s">
        <v>484</v>
      </c>
      <c r="D15" s="62" t="s">
        <v>365</v>
      </c>
      <c r="E15" s="60" t="str">
        <f>IFERROR(INDEX(學生名單!$B:$I,MATCH($B15,學生名單!$H:$H,0),7),"")</f>
        <v>Q19379</v>
      </c>
      <c r="F15" s="60" t="str">
        <f>IFERROR(INDEX(學生名單!$B:$I,MATCH($B15,學生名單!$H:$H,0),5),"")</f>
        <v>Abigail C. Dagbue</v>
      </c>
      <c r="G15" s="60" t="str">
        <f>IFERROR(INDEX(學生名單!$B:$I,MATCH($B15,學生名單!$H:$H,0),2),"")</f>
        <v>11157001A</v>
      </c>
      <c r="H15" s="61" t="str">
        <f>IFERROR(VLOOKUP($D15,大三學分表!$G:$J,2,FALSE),"")</f>
        <v>心臟內科Cardiology</v>
      </c>
      <c r="I15" s="61" t="str">
        <f>IFERROR(VLOOKUP($D15,大三學分表!$G:$J,4,FALSE),"")</f>
        <v>心臟內科Cardiology</v>
      </c>
      <c r="J15" s="63">
        <v>45635</v>
      </c>
      <c r="K15" s="63">
        <v>45660</v>
      </c>
      <c r="L15" s="65"/>
      <c r="M15" s="65"/>
      <c r="N15" s="62" t="str">
        <f>IFERROR(INDEX(學生名單!$B:$I,MATCH($B15,學生名單!$H:$H,0),8),"")</f>
        <v>abidagbue@outlook.com</v>
      </c>
      <c r="O15" s="66"/>
    </row>
    <row r="16" spans="1:16" s="67" customFormat="1" ht="13.5">
      <c r="A16" s="295">
        <v>1</v>
      </c>
      <c r="B16" s="60" t="s">
        <v>498</v>
      </c>
      <c r="C16" s="61" t="s">
        <v>496</v>
      </c>
      <c r="D16" s="62" t="s">
        <v>365</v>
      </c>
      <c r="E16" s="60" t="str">
        <f>IFERROR(INDEX(學生名單!$B:$I,MATCH($B16,學生名單!$H:$H,0),7),"")</f>
        <v>Q19382</v>
      </c>
      <c r="F16" s="60" t="str">
        <f>IFERROR(INDEX(學生名單!$B:$I,MATCH($B16,學生名單!$H:$H,0),5),"")</f>
        <v>Danny D. Zul</v>
      </c>
      <c r="G16" s="60" t="str">
        <f>IFERROR(INDEX(學生名單!$B:$I,MATCH($B16,學生名單!$H:$H,0),2),"")</f>
        <v>11157007A</v>
      </c>
      <c r="H16" s="61" t="str">
        <f>IFERROR(VLOOKUP($D16,大三學分表!$G:$J,2,FALSE),"")</f>
        <v>心臟內科Cardiology</v>
      </c>
      <c r="I16" s="61" t="str">
        <f>IFERROR(VLOOKUP($D16,大三學分表!$G:$J,4,FALSE),"")</f>
        <v>心臟內科Cardiology</v>
      </c>
      <c r="J16" s="63">
        <v>45635</v>
      </c>
      <c r="K16" s="63">
        <v>45660</v>
      </c>
      <c r="L16" s="65"/>
      <c r="M16" s="65"/>
      <c r="N16" s="62" t="str">
        <f>IFERROR(INDEX(學生名單!$B:$I,MATCH($B16,學生名單!$H:$H,0),8),"")</f>
        <v>danny.zul.bz@gmail.com</v>
      </c>
      <c r="O16" s="66"/>
    </row>
    <row r="17" spans="1:15" s="67" customFormat="1" ht="13.5">
      <c r="A17" s="295">
        <v>1</v>
      </c>
      <c r="B17" s="60" t="s">
        <v>542</v>
      </c>
      <c r="C17" s="61" t="s">
        <v>540</v>
      </c>
      <c r="D17" s="62" t="s">
        <v>365</v>
      </c>
      <c r="E17" s="60" t="str">
        <f>IFERROR(INDEX(學生名單!$B:$I,MATCH($B17,學生名單!$H:$H,0),7),"")</f>
        <v>Q19391</v>
      </c>
      <c r="F17" s="60" t="str">
        <f>IFERROR(INDEX(學生名單!$B:$I,MATCH($B17,學生名單!$H:$H,0),5),"")</f>
        <v>Roxanne JN. Baptiste</v>
      </c>
      <c r="G17" s="60" t="str">
        <f>IFERROR(INDEX(學生名單!$B:$I,MATCH($B17,學生名單!$H:$H,0),2),"")</f>
        <v>11157019A</v>
      </c>
      <c r="H17" s="61" t="str">
        <f>IFERROR(VLOOKUP($D17,大三學分表!$G:$J,2,FALSE),"")</f>
        <v>心臟內科Cardiology</v>
      </c>
      <c r="I17" s="61" t="str">
        <f>IFERROR(VLOOKUP($D17,大三學分表!$G:$J,4,FALSE),"")</f>
        <v>心臟內科Cardiology</v>
      </c>
      <c r="J17" s="75">
        <v>45635</v>
      </c>
      <c r="K17" s="64">
        <v>45660</v>
      </c>
      <c r="L17" s="65"/>
      <c r="M17" s="65"/>
      <c r="N17" s="62" t="str">
        <f>IFERROR(INDEX(學生名單!$B:$I,MATCH($B17,學生名單!$H:$H,0),8),"")</f>
        <v>roxannejnbaptiste@gmail.com</v>
      </c>
      <c r="O17" s="66"/>
    </row>
    <row r="18" spans="1:15" s="67" customFormat="1" ht="13.5">
      <c r="A18" s="295">
        <v>1</v>
      </c>
      <c r="B18" s="60" t="s">
        <v>486</v>
      </c>
      <c r="C18" s="61" t="s">
        <v>484</v>
      </c>
      <c r="D18" s="62" t="s">
        <v>366</v>
      </c>
      <c r="E18" s="60" t="str">
        <f>IFERROR(INDEX(學生名單!$B:$I,MATCH($B18,學生名單!$H:$H,0),7),"")</f>
        <v>Q19379</v>
      </c>
      <c r="F18" s="60" t="str">
        <f>IFERROR(INDEX(學生名單!$B:$I,MATCH($B18,學生名單!$H:$H,0),5),"")</f>
        <v>Abigail C. Dagbue</v>
      </c>
      <c r="G18" s="60" t="str">
        <f>IFERROR(INDEX(學生名單!$B:$I,MATCH($B18,學生名單!$H:$H,0),2),"")</f>
        <v>11157001A</v>
      </c>
      <c r="H18" s="61" t="str">
        <f>IFERROR(VLOOKUP($D18,大三學分表!$G:$J,2,FALSE),"")</f>
        <v>一般外科General Surgery</v>
      </c>
      <c r="I18" s="61" t="str">
        <f>IFERROR(VLOOKUP($D18,大三學分表!$G:$J,4,FALSE),"")</f>
        <v>一般外科General Surgery</v>
      </c>
      <c r="J18" s="63">
        <v>45663</v>
      </c>
      <c r="K18" s="64">
        <v>45674</v>
      </c>
      <c r="L18" s="65"/>
      <c r="M18" s="65"/>
      <c r="N18" s="62" t="str">
        <f>IFERROR(INDEX(學生名單!$B:$I,MATCH($B18,學生名單!$H:$H,0),8),"")</f>
        <v>abidagbue@outlook.com</v>
      </c>
      <c r="O18" s="66"/>
    </row>
    <row r="19" spans="1:15" s="67" customFormat="1" ht="13.5">
      <c r="A19" s="295">
        <v>1</v>
      </c>
      <c r="B19" s="60" t="s">
        <v>498</v>
      </c>
      <c r="C19" s="61" t="s">
        <v>496</v>
      </c>
      <c r="D19" s="62" t="s">
        <v>366</v>
      </c>
      <c r="E19" s="60" t="str">
        <f>IFERROR(INDEX(學生名單!$B:$I,MATCH($B19,學生名單!$H:$H,0),7),"")</f>
        <v>Q19382</v>
      </c>
      <c r="F19" s="60" t="str">
        <f>IFERROR(INDEX(學生名單!$B:$I,MATCH($B19,學生名單!$H:$H,0),5),"")</f>
        <v>Danny D. Zul</v>
      </c>
      <c r="G19" s="60" t="str">
        <f>IFERROR(INDEX(學生名單!$B:$I,MATCH($B19,學生名單!$H:$H,0),2),"")</f>
        <v>11157007A</v>
      </c>
      <c r="H19" s="61" t="str">
        <f>IFERROR(VLOOKUP($D19,大三學分表!$G:$J,2,FALSE),"")</f>
        <v>一般外科General Surgery</v>
      </c>
      <c r="I19" s="61" t="str">
        <f>IFERROR(VLOOKUP($D19,大三學分表!$G:$J,4,FALSE),"")</f>
        <v>一般外科General Surgery</v>
      </c>
      <c r="J19" s="63">
        <v>45663</v>
      </c>
      <c r="K19" s="64">
        <v>45674</v>
      </c>
      <c r="L19" s="65"/>
      <c r="M19" s="65"/>
      <c r="N19" s="62" t="str">
        <f>IFERROR(INDEX(學生名單!$B:$I,MATCH($B19,學生名單!$H:$H,0),8),"")</f>
        <v>danny.zul.bz@gmail.com</v>
      </c>
      <c r="O19" s="66"/>
    </row>
    <row r="20" spans="1:15" s="67" customFormat="1" ht="13.5">
      <c r="A20" s="295">
        <v>1</v>
      </c>
      <c r="B20" s="60" t="s">
        <v>542</v>
      </c>
      <c r="C20" s="61" t="s">
        <v>540</v>
      </c>
      <c r="D20" s="62" t="s">
        <v>366</v>
      </c>
      <c r="E20" s="60" t="str">
        <f>IFERROR(INDEX(學生名單!$B:$I,MATCH($B20,學生名單!$H:$H,0),7),"")</f>
        <v>Q19391</v>
      </c>
      <c r="F20" s="60" t="str">
        <f>IFERROR(INDEX(學生名單!$B:$I,MATCH($B20,學生名單!$H:$H,0),5),"")</f>
        <v>Roxanne JN. Baptiste</v>
      </c>
      <c r="G20" s="60" t="str">
        <f>IFERROR(INDEX(學生名單!$B:$I,MATCH($B20,學生名單!$H:$H,0),2),"")</f>
        <v>11157019A</v>
      </c>
      <c r="H20" s="61" t="str">
        <f>IFERROR(VLOOKUP($D20,大三學分表!$G:$J,2,FALSE),"")</f>
        <v>一般外科General Surgery</v>
      </c>
      <c r="I20" s="61" t="str">
        <f>IFERROR(VLOOKUP($D20,大三學分表!$G:$J,4,FALSE),"")</f>
        <v>一般外科General Surgery</v>
      </c>
      <c r="J20" s="76">
        <v>45663</v>
      </c>
      <c r="K20" s="76">
        <v>45709</v>
      </c>
      <c r="L20" s="78"/>
      <c r="M20" s="78"/>
      <c r="N20" s="62" t="str">
        <f>IFERROR(INDEX(學生名單!$B:$I,MATCH($B20,學生名單!$H:$H,0),8),"")</f>
        <v>roxannejnbaptiste@gmail.com</v>
      </c>
      <c r="O20" s="66"/>
    </row>
    <row r="21" spans="1:15" s="67" customFormat="1" ht="13.5">
      <c r="A21" s="295">
        <v>1</v>
      </c>
      <c r="B21" s="60" t="s">
        <v>486</v>
      </c>
      <c r="C21" s="61" t="s">
        <v>484</v>
      </c>
      <c r="D21" s="62" t="s">
        <v>366</v>
      </c>
      <c r="E21" s="60" t="str">
        <f>IFERROR(INDEX(學生名單!$B:$I,MATCH($B21,學生名單!$H:$H,0),7),"")</f>
        <v>Q19379</v>
      </c>
      <c r="F21" s="60" t="str">
        <f>IFERROR(INDEX(學生名單!$B:$I,MATCH($B21,學生名單!$H:$H,0),5),"")</f>
        <v>Abigail C. Dagbue</v>
      </c>
      <c r="G21" s="60" t="str">
        <f>IFERROR(INDEX(學生名單!$B:$I,MATCH($B21,學生名單!$H:$H,0),2),"")</f>
        <v>11157001A</v>
      </c>
      <c r="H21" s="61" t="str">
        <f>IFERROR(VLOOKUP($D21,大三學分表!$G:$J,2,FALSE),"")</f>
        <v>一般外科General Surgery</v>
      </c>
      <c r="I21" s="61" t="str">
        <f>IFERROR(VLOOKUP($D21,大三學分表!$G:$J,4,FALSE),"")</f>
        <v>一般外科General Surgery</v>
      </c>
      <c r="J21" s="63">
        <v>45698</v>
      </c>
      <c r="K21" s="64">
        <v>45709</v>
      </c>
      <c r="L21" s="65"/>
      <c r="M21" s="65"/>
      <c r="N21" s="62" t="str">
        <f>IFERROR(INDEX(學生名單!$B:$I,MATCH($B21,學生名單!$H:$H,0),8),"")</f>
        <v>abidagbue@outlook.com</v>
      </c>
      <c r="O21" s="66"/>
    </row>
    <row r="22" spans="1:15" s="67" customFormat="1" ht="13.5">
      <c r="A22" s="295">
        <v>1</v>
      </c>
      <c r="B22" s="60" t="s">
        <v>498</v>
      </c>
      <c r="C22" s="61" t="s">
        <v>496</v>
      </c>
      <c r="D22" s="62" t="s">
        <v>366</v>
      </c>
      <c r="E22" s="60" t="str">
        <f>IFERROR(INDEX(學生名單!$B:$I,MATCH($B22,學生名單!$H:$H,0),7),"")</f>
        <v>Q19382</v>
      </c>
      <c r="F22" s="60" t="str">
        <f>IFERROR(INDEX(學生名單!$B:$I,MATCH($B22,學生名單!$H:$H,0),5),"")</f>
        <v>Danny D. Zul</v>
      </c>
      <c r="G22" s="60" t="str">
        <f>IFERROR(INDEX(學生名單!$B:$I,MATCH($B22,學生名單!$H:$H,0),2),"")</f>
        <v>11157007A</v>
      </c>
      <c r="H22" s="61" t="str">
        <f>IFERROR(VLOOKUP($D22,大三學分表!$G:$J,2,FALSE),"")</f>
        <v>一般外科General Surgery</v>
      </c>
      <c r="I22" s="61" t="str">
        <f>IFERROR(VLOOKUP($D22,大三學分表!$G:$J,4,FALSE),"")</f>
        <v>一般外科General Surgery</v>
      </c>
      <c r="J22" s="63">
        <v>45698</v>
      </c>
      <c r="K22" s="64">
        <v>45709</v>
      </c>
      <c r="L22" s="65"/>
      <c r="M22" s="65"/>
      <c r="N22" s="62" t="str">
        <f>IFERROR(INDEX(學生名單!$B:$I,MATCH($B22,學生名單!$H:$H,0),8),"")</f>
        <v>danny.zul.bz@gmail.com</v>
      </c>
      <c r="O22" s="66"/>
    </row>
    <row r="23" spans="1:15" s="67" customFormat="1" ht="13.5">
      <c r="A23" s="295">
        <v>1</v>
      </c>
      <c r="B23" s="60" t="s">
        <v>486</v>
      </c>
      <c r="C23" s="61" t="s">
        <v>484</v>
      </c>
      <c r="D23" s="62" t="s">
        <v>367</v>
      </c>
      <c r="E23" s="60" t="str">
        <f>IFERROR(INDEX(學生名單!$B:$I,MATCH($B23,學生名單!$H:$H,0),7),"")</f>
        <v>Q19379</v>
      </c>
      <c r="F23" s="60" t="str">
        <f>IFERROR(INDEX(學生名單!$B:$I,MATCH($B23,學生名單!$H:$H,0),5),"")</f>
        <v>Abigail C. Dagbue</v>
      </c>
      <c r="G23" s="60" t="str">
        <f>IFERROR(INDEX(學生名單!$B:$I,MATCH($B23,學生名單!$H:$H,0),2),"")</f>
        <v>11157001A</v>
      </c>
      <c r="H23" s="61" t="str">
        <f>IFERROR(VLOOKUP($D23,大三學分表!$G:$J,2,FALSE),"")</f>
        <v>神經外科Neurosurgery</v>
      </c>
      <c r="I23" s="61" t="str">
        <f>IFERROR(VLOOKUP($D23,大三學分表!$G:$J,4,FALSE),"")</f>
        <v>神經外科 Neurosurgery</v>
      </c>
      <c r="J23" s="63">
        <v>45712</v>
      </c>
      <c r="K23" s="64">
        <v>45723</v>
      </c>
      <c r="L23" s="65"/>
      <c r="M23" s="65"/>
      <c r="N23" s="62" t="str">
        <f>IFERROR(INDEX(學生名單!$B:$I,MATCH($B23,學生名單!$H:$H,0),8),"")</f>
        <v>abidagbue@outlook.com</v>
      </c>
      <c r="O23" s="66"/>
    </row>
    <row r="24" spans="1:15" s="67" customFormat="1" ht="13.5">
      <c r="A24" s="295">
        <v>1</v>
      </c>
      <c r="B24" s="60" t="s">
        <v>498</v>
      </c>
      <c r="C24" s="61" t="s">
        <v>496</v>
      </c>
      <c r="D24" s="62" t="s">
        <v>367</v>
      </c>
      <c r="E24" s="60" t="str">
        <f>IFERROR(INDEX(學生名單!$B:$I,MATCH($B24,學生名單!$H:$H,0),7),"")</f>
        <v>Q19382</v>
      </c>
      <c r="F24" s="60" t="str">
        <f>IFERROR(INDEX(學生名單!$B:$I,MATCH($B24,學生名單!$H:$H,0),5),"")</f>
        <v>Danny D. Zul</v>
      </c>
      <c r="G24" s="60" t="str">
        <f>IFERROR(INDEX(學生名單!$B:$I,MATCH($B24,學生名單!$H:$H,0),2),"")</f>
        <v>11157007A</v>
      </c>
      <c r="H24" s="61" t="str">
        <f>IFERROR(VLOOKUP($D24,大三學分表!$G:$J,2,FALSE),"")</f>
        <v>神經外科Neurosurgery</v>
      </c>
      <c r="I24" s="61" t="str">
        <f>IFERROR(VLOOKUP($D24,大三學分表!$G:$J,4,FALSE),"")</f>
        <v>神經外科 Neurosurgery</v>
      </c>
      <c r="J24" s="63">
        <v>45712</v>
      </c>
      <c r="K24" s="64">
        <v>45723</v>
      </c>
      <c r="L24" s="65"/>
      <c r="M24" s="65"/>
      <c r="N24" s="62" t="str">
        <f>IFERROR(INDEX(學生名單!$B:$I,MATCH($B24,學生名單!$H:$H,0),8),"")</f>
        <v>danny.zul.bz@gmail.com</v>
      </c>
      <c r="O24" s="66"/>
    </row>
    <row r="25" spans="1:15" s="67" customFormat="1" ht="13.5">
      <c r="A25" s="295">
        <v>1</v>
      </c>
      <c r="B25" s="60" t="s">
        <v>542</v>
      </c>
      <c r="C25" s="61" t="s">
        <v>540</v>
      </c>
      <c r="D25" s="62" t="s">
        <v>367</v>
      </c>
      <c r="E25" s="60" t="str">
        <f>IFERROR(INDEX(學生名單!$B:$I,MATCH($B25,學生名單!$H:$H,0),7),"")</f>
        <v>Q19391</v>
      </c>
      <c r="F25" s="60" t="str">
        <f>IFERROR(INDEX(學生名單!$B:$I,MATCH($B25,學生名單!$H:$H,0),5),"")</f>
        <v>Roxanne JN. Baptiste</v>
      </c>
      <c r="G25" s="60" t="str">
        <f>IFERROR(INDEX(學生名單!$B:$I,MATCH($B25,學生名單!$H:$H,0),2),"")</f>
        <v>11157019A</v>
      </c>
      <c r="H25" s="61" t="str">
        <f>IFERROR(VLOOKUP($D25,大三學分表!$G:$J,2,FALSE),"")</f>
        <v>神經外科Neurosurgery</v>
      </c>
      <c r="I25" s="61" t="str">
        <f>IFERROR(VLOOKUP($D25,大三學分表!$G:$J,4,FALSE),"")</f>
        <v>神經外科 Neurosurgery</v>
      </c>
      <c r="J25" s="76">
        <v>45712</v>
      </c>
      <c r="K25" s="76">
        <v>45723</v>
      </c>
      <c r="L25" s="78"/>
      <c r="M25" s="78"/>
      <c r="N25" s="62" t="str">
        <f>IFERROR(INDEX(學生名單!$B:$I,MATCH($B25,學生名單!$H:$H,0),8),"")</f>
        <v>roxannejnbaptiste@gmail.com</v>
      </c>
      <c r="O25" s="66"/>
    </row>
    <row r="26" spans="1:15" s="67" customFormat="1" ht="13.5">
      <c r="A26" s="295">
        <v>1</v>
      </c>
      <c r="B26" s="60" t="s">
        <v>486</v>
      </c>
      <c r="C26" s="61" t="s">
        <v>484</v>
      </c>
      <c r="D26" s="62" t="s">
        <v>368</v>
      </c>
      <c r="E26" s="60" t="str">
        <f>IFERROR(INDEX(學生名單!$B:$I,MATCH($B26,學生名單!$H:$H,0),7),"")</f>
        <v>Q19379</v>
      </c>
      <c r="F26" s="60" t="str">
        <f>IFERROR(INDEX(學生名單!$B:$I,MATCH($B26,學生名單!$H:$H,0),5),"")</f>
        <v>Abigail C. Dagbue</v>
      </c>
      <c r="G26" s="60" t="str">
        <f>IFERROR(INDEX(學生名單!$B:$I,MATCH($B26,學生名單!$H:$H,0),2),"")</f>
        <v>11157001A</v>
      </c>
      <c r="H26" s="61" t="str">
        <f>IFERROR(VLOOKUP($D26,大三學分表!$G:$J,2,FALSE),"")</f>
        <v>泌尿科Urology</v>
      </c>
      <c r="I26" s="61" t="str">
        <f>IFERROR(VLOOKUP($D26,大三學分表!$G:$J,4,FALSE),"")</f>
        <v>泌尿科Urology</v>
      </c>
      <c r="J26" s="64">
        <v>45726</v>
      </c>
      <c r="K26" s="64">
        <v>45737</v>
      </c>
      <c r="L26" s="65"/>
      <c r="M26" s="65"/>
      <c r="N26" s="62" t="str">
        <f>IFERROR(INDEX(學生名單!$B:$I,MATCH($B26,學生名單!$H:$H,0),8),"")</f>
        <v>abidagbue@outlook.com</v>
      </c>
      <c r="O26" s="66"/>
    </row>
    <row r="27" spans="1:15" s="67" customFormat="1" ht="13.5">
      <c r="A27" s="295">
        <v>1</v>
      </c>
      <c r="B27" s="60" t="s">
        <v>498</v>
      </c>
      <c r="C27" s="61" t="s">
        <v>496</v>
      </c>
      <c r="D27" s="62" t="s">
        <v>368</v>
      </c>
      <c r="E27" s="60" t="str">
        <f>IFERROR(INDEX(學生名單!$B:$I,MATCH($B27,學生名單!$H:$H,0),7),"")</f>
        <v>Q19382</v>
      </c>
      <c r="F27" s="60" t="str">
        <f>IFERROR(INDEX(學生名單!$B:$I,MATCH($B27,學生名單!$H:$H,0),5),"")</f>
        <v>Danny D. Zul</v>
      </c>
      <c r="G27" s="60" t="str">
        <f>IFERROR(INDEX(學生名單!$B:$I,MATCH($B27,學生名單!$H:$H,0),2),"")</f>
        <v>11157007A</v>
      </c>
      <c r="H27" s="61" t="str">
        <f>IFERROR(VLOOKUP($D27,大三學分表!$G:$J,2,FALSE),"")</f>
        <v>泌尿科Urology</v>
      </c>
      <c r="I27" s="61" t="str">
        <f>IFERROR(VLOOKUP($D27,大三學分表!$G:$J,4,FALSE),"")</f>
        <v>泌尿科Urology</v>
      </c>
      <c r="J27" s="64">
        <v>45726</v>
      </c>
      <c r="K27" s="64">
        <v>45737</v>
      </c>
      <c r="L27" s="65"/>
      <c r="M27" s="65"/>
      <c r="N27" s="62" t="str">
        <f>IFERROR(INDEX(學生名單!$B:$I,MATCH($B27,學生名單!$H:$H,0),8),"")</f>
        <v>danny.zul.bz@gmail.com</v>
      </c>
      <c r="O27" s="66"/>
    </row>
    <row r="28" spans="1:15" s="67" customFormat="1" ht="13.5">
      <c r="A28" s="295">
        <v>1</v>
      </c>
      <c r="B28" s="60" t="s">
        <v>542</v>
      </c>
      <c r="C28" s="61" t="s">
        <v>540</v>
      </c>
      <c r="D28" s="62" t="s">
        <v>368</v>
      </c>
      <c r="E28" s="60" t="str">
        <f>IFERROR(INDEX(學生名單!$B:$I,MATCH($B28,學生名單!$H:$H,0),7),"")</f>
        <v>Q19391</v>
      </c>
      <c r="F28" s="60" t="str">
        <f>IFERROR(INDEX(學生名單!$B:$I,MATCH($B28,學生名單!$H:$H,0),5),"")</f>
        <v>Roxanne JN. Baptiste</v>
      </c>
      <c r="G28" s="60" t="str">
        <f>IFERROR(INDEX(學生名單!$B:$I,MATCH($B28,學生名單!$H:$H,0),2),"")</f>
        <v>11157019A</v>
      </c>
      <c r="H28" s="61" t="str">
        <f>IFERROR(VLOOKUP($D28,大三學分表!$G:$J,2,FALSE),"")</f>
        <v>泌尿科Urology</v>
      </c>
      <c r="I28" s="61" t="str">
        <f>IFERROR(VLOOKUP($D28,大三學分表!$G:$J,4,FALSE),"")</f>
        <v>泌尿科Urology</v>
      </c>
      <c r="J28" s="76">
        <v>45726</v>
      </c>
      <c r="K28" s="76">
        <v>45737</v>
      </c>
      <c r="L28" s="78"/>
      <c r="M28" s="78"/>
      <c r="N28" s="62" t="str">
        <f>IFERROR(INDEX(學生名單!$B:$I,MATCH($B28,學生名單!$H:$H,0),8),"")</f>
        <v>roxannejnbaptiste@gmail.com</v>
      </c>
      <c r="O28" s="66"/>
    </row>
    <row r="29" spans="1:15" s="67" customFormat="1" ht="13.5">
      <c r="A29" s="295">
        <v>1</v>
      </c>
      <c r="B29" s="60" t="s">
        <v>486</v>
      </c>
      <c r="C29" s="61" t="s">
        <v>484</v>
      </c>
      <c r="D29" s="62" t="s">
        <v>369</v>
      </c>
      <c r="E29" s="60" t="str">
        <f>IFERROR(INDEX(學生名單!$B:$I,MATCH($B29,學生名單!$H:$H,0),7),"")</f>
        <v>Q19379</v>
      </c>
      <c r="F29" s="60" t="str">
        <f>IFERROR(INDEX(學生名單!$B:$I,MATCH($B29,學生名單!$H:$H,0),5),"")</f>
        <v>Abigail C. Dagbue</v>
      </c>
      <c r="G29" s="60" t="str">
        <f>IFERROR(INDEX(學生名單!$B:$I,MATCH($B29,學生名單!$H:$H,0),2),"")</f>
        <v>11157001A</v>
      </c>
      <c r="H29" s="61" t="str">
        <f>IFERROR(VLOOKUP($D29,大三學分表!$G:$J,2,FALSE),"")</f>
        <v>小兒外科Pediatric Surgery</v>
      </c>
      <c r="I29" s="61" t="str">
        <f>IFERROR(VLOOKUP($D29,大三學分表!$G:$J,4,FALSE),"")</f>
        <v>小兒外科Pediatric Surgery</v>
      </c>
      <c r="J29" s="75">
        <v>45740</v>
      </c>
      <c r="K29" s="64">
        <v>45751</v>
      </c>
      <c r="L29" s="65"/>
      <c r="M29" s="65"/>
      <c r="N29" s="62" t="str">
        <f>IFERROR(INDEX(學生名單!$B:$I,MATCH($B29,學生名單!$H:$H,0),8),"")</f>
        <v>abidagbue@outlook.com</v>
      </c>
      <c r="O29" s="66"/>
    </row>
    <row r="30" spans="1:15" s="67" customFormat="1" ht="13.5">
      <c r="A30" s="295">
        <v>1</v>
      </c>
      <c r="B30" s="60" t="s">
        <v>498</v>
      </c>
      <c r="C30" s="61" t="s">
        <v>496</v>
      </c>
      <c r="D30" s="62" t="s">
        <v>369</v>
      </c>
      <c r="E30" s="60" t="str">
        <f>IFERROR(INDEX(學生名單!$B:$I,MATCH($B30,學生名單!$H:$H,0),7),"")</f>
        <v>Q19382</v>
      </c>
      <c r="F30" s="60" t="str">
        <f>IFERROR(INDEX(學生名單!$B:$I,MATCH($B30,學生名單!$H:$H,0),5),"")</f>
        <v>Danny D. Zul</v>
      </c>
      <c r="G30" s="60" t="str">
        <f>IFERROR(INDEX(學生名單!$B:$I,MATCH($B30,學生名單!$H:$H,0),2),"")</f>
        <v>11157007A</v>
      </c>
      <c r="H30" s="61" t="str">
        <f>IFERROR(VLOOKUP($D30,大三學分表!$G:$J,2,FALSE),"")</f>
        <v>小兒外科Pediatric Surgery</v>
      </c>
      <c r="I30" s="61" t="str">
        <f>IFERROR(VLOOKUP($D30,大三學分表!$G:$J,4,FALSE),"")</f>
        <v>小兒外科Pediatric Surgery</v>
      </c>
      <c r="J30" s="75">
        <v>45740</v>
      </c>
      <c r="K30" s="64">
        <v>45752</v>
      </c>
      <c r="L30" s="65"/>
      <c r="M30" s="65"/>
      <c r="N30" s="62" t="str">
        <f>IFERROR(INDEX(學生名單!$B:$I,MATCH($B30,學生名單!$H:$H,0),8),"")</f>
        <v>danny.zul.bz@gmail.com</v>
      </c>
      <c r="O30" s="66"/>
    </row>
    <row r="31" spans="1:15" s="67" customFormat="1" ht="13.5">
      <c r="A31" s="295">
        <v>1</v>
      </c>
      <c r="B31" s="60" t="s">
        <v>542</v>
      </c>
      <c r="C31" s="61" t="s">
        <v>540</v>
      </c>
      <c r="D31" s="62" t="s">
        <v>369</v>
      </c>
      <c r="E31" s="60" t="str">
        <f>IFERROR(INDEX(學生名單!$B:$I,MATCH($B31,學生名單!$H:$H,0),7),"")</f>
        <v>Q19391</v>
      </c>
      <c r="F31" s="60" t="str">
        <f>IFERROR(INDEX(學生名單!$B:$I,MATCH($B31,學生名單!$H:$H,0),5),"")</f>
        <v>Roxanne JN. Baptiste</v>
      </c>
      <c r="G31" s="60" t="str">
        <f>IFERROR(INDEX(學生名單!$B:$I,MATCH($B31,學生名單!$H:$H,0),2),"")</f>
        <v>11157019A</v>
      </c>
      <c r="H31" s="61" t="str">
        <f>IFERROR(VLOOKUP($D31,大三學分表!$G:$J,2,FALSE),"")</f>
        <v>小兒外科Pediatric Surgery</v>
      </c>
      <c r="I31" s="61" t="str">
        <f>IFERROR(VLOOKUP($D31,大三學分表!$G:$J,4,FALSE),"")</f>
        <v>小兒外科Pediatric Surgery</v>
      </c>
      <c r="J31" s="76">
        <v>45740</v>
      </c>
      <c r="K31" s="76" t="s">
        <v>617</v>
      </c>
      <c r="L31" s="78"/>
      <c r="M31" s="78"/>
      <c r="N31" s="62" t="str">
        <f>IFERROR(INDEX(學生名單!$B:$I,MATCH($B31,學生名單!$H:$H,0),8),"")</f>
        <v>roxannejnbaptiste@gmail.com</v>
      </c>
      <c r="O31" s="66"/>
    </row>
    <row r="32" spans="1:15" s="67" customFormat="1" ht="13.5">
      <c r="A32" s="295">
        <v>1</v>
      </c>
      <c r="B32" s="60" t="s">
        <v>486</v>
      </c>
      <c r="C32" s="61" t="s">
        <v>484</v>
      </c>
      <c r="D32" s="62" t="s">
        <v>370</v>
      </c>
      <c r="E32" s="60" t="str">
        <f>IFERROR(INDEX(學生名單!$B:$I,MATCH($B32,學生名單!$H:$H,0),7),"")</f>
        <v>Q19379</v>
      </c>
      <c r="F32" s="60" t="str">
        <f>IFERROR(INDEX(學生名單!$B:$I,MATCH($B32,學生名單!$H:$H,0),5),"")</f>
        <v>Abigail C. Dagbue</v>
      </c>
      <c r="G32" s="60" t="str">
        <f>IFERROR(INDEX(學生名單!$B:$I,MATCH($B32,學生名單!$H:$H,0),2),"")</f>
        <v>11157001A</v>
      </c>
      <c r="H32" s="61" t="str">
        <f>IFERROR(VLOOKUP($D32,大三學分表!$G:$J,2,FALSE),"")</f>
        <v>大腸直腸外科Colon &amp; Rectal Surgery</v>
      </c>
      <c r="I32" s="61" t="str">
        <f>IFERROR(VLOOKUP($D32,大三學分表!$G:$J,4,FALSE),"")</f>
        <v>大腸直腸外科Colon &amp; Rectal Surgery</v>
      </c>
      <c r="J32" s="75">
        <v>45754</v>
      </c>
      <c r="K32" s="64">
        <v>45765</v>
      </c>
      <c r="L32" s="65"/>
      <c r="M32" s="65"/>
      <c r="N32" s="62" t="str">
        <f>IFERROR(INDEX(學生名單!$B:$I,MATCH($B32,學生名單!$H:$H,0),8),"")</f>
        <v>abidagbue@outlook.com</v>
      </c>
      <c r="O32" s="66"/>
    </row>
    <row r="33" spans="1:15" s="67" customFormat="1" ht="13.5">
      <c r="A33" s="295">
        <v>1</v>
      </c>
      <c r="B33" s="60" t="s">
        <v>498</v>
      </c>
      <c r="C33" s="61" t="s">
        <v>496</v>
      </c>
      <c r="D33" s="62" t="s">
        <v>370</v>
      </c>
      <c r="E33" s="60" t="str">
        <f>IFERROR(INDEX(學生名單!$B:$I,MATCH($B33,學生名單!$H:$H,0),7),"")</f>
        <v>Q19382</v>
      </c>
      <c r="F33" s="60" t="str">
        <f>IFERROR(INDEX(學生名單!$B:$I,MATCH($B33,學生名單!$H:$H,0),5),"")</f>
        <v>Danny D. Zul</v>
      </c>
      <c r="G33" s="60" t="str">
        <f>IFERROR(INDEX(學生名單!$B:$I,MATCH($B33,學生名單!$H:$H,0),2),"")</f>
        <v>11157007A</v>
      </c>
      <c r="H33" s="61" t="str">
        <f>IFERROR(VLOOKUP($D33,大三學分表!$G:$J,2,FALSE),"")</f>
        <v>大腸直腸外科Colon &amp; Rectal Surgery</v>
      </c>
      <c r="I33" s="61" t="str">
        <f>IFERROR(VLOOKUP($D33,大三學分表!$G:$J,4,FALSE),"")</f>
        <v>大腸直腸外科Colon &amp; Rectal Surgery</v>
      </c>
      <c r="J33" s="75">
        <v>45754</v>
      </c>
      <c r="K33" s="64">
        <v>45765</v>
      </c>
      <c r="L33" s="65"/>
      <c r="M33" s="65"/>
      <c r="N33" s="62" t="str">
        <f>IFERROR(INDEX(學生名單!$B:$I,MATCH($B33,學生名單!$H:$H,0),8),"")</f>
        <v>danny.zul.bz@gmail.com</v>
      </c>
      <c r="O33" s="66"/>
    </row>
    <row r="34" spans="1:15" s="67" customFormat="1" ht="13.5">
      <c r="A34" s="295">
        <v>1</v>
      </c>
      <c r="B34" s="60" t="s">
        <v>542</v>
      </c>
      <c r="C34" s="61" t="s">
        <v>540</v>
      </c>
      <c r="D34" s="62" t="s">
        <v>370</v>
      </c>
      <c r="E34" s="60" t="str">
        <f>IFERROR(INDEX(學生名單!$B:$I,MATCH($B34,學生名單!$H:$H,0),7),"")</f>
        <v>Q19391</v>
      </c>
      <c r="F34" s="60" t="str">
        <f>IFERROR(INDEX(學生名單!$B:$I,MATCH($B34,學生名單!$H:$H,0),5),"")</f>
        <v>Roxanne JN. Baptiste</v>
      </c>
      <c r="G34" s="60" t="str">
        <f>IFERROR(INDEX(學生名單!$B:$I,MATCH($B34,學生名單!$H:$H,0),2),"")</f>
        <v>11157019A</v>
      </c>
      <c r="H34" s="61" t="str">
        <f>IFERROR(VLOOKUP($D34,大三學分表!$G:$J,2,FALSE),"")</f>
        <v>大腸直腸外科Colon &amp; Rectal Surgery</v>
      </c>
      <c r="I34" s="61" t="str">
        <f>IFERROR(VLOOKUP($D34,大三學分表!$G:$J,4,FALSE),"")</f>
        <v>大腸直腸外科Colon &amp; Rectal Surgery</v>
      </c>
      <c r="J34" s="76">
        <v>45754</v>
      </c>
      <c r="K34" s="76">
        <v>45765</v>
      </c>
      <c r="L34" s="78"/>
      <c r="M34" s="78"/>
      <c r="N34" s="62" t="str">
        <f>IFERROR(INDEX(學生名單!$B:$I,MATCH($B34,學生名單!$H:$H,0),8),"")</f>
        <v>roxannejnbaptiste@gmail.com</v>
      </c>
      <c r="O34" s="66"/>
    </row>
    <row r="35" spans="1:15" s="67" customFormat="1" ht="13.5">
      <c r="A35" s="295">
        <v>1</v>
      </c>
      <c r="B35" s="60" t="s">
        <v>486</v>
      </c>
      <c r="C35" s="61" t="s">
        <v>484</v>
      </c>
      <c r="D35" s="62" t="s">
        <v>372</v>
      </c>
      <c r="E35" s="60" t="str">
        <f>IFERROR(INDEX(學生名單!$B:$I,MATCH($B35,學生名單!$H:$H,0),7),"")</f>
        <v>Q19379</v>
      </c>
      <c r="F35" s="60" t="str">
        <f>IFERROR(INDEX(學生名單!$B:$I,MATCH($B35,學生名單!$H:$H,0),5),"")</f>
        <v>Abigail C. Dagbue</v>
      </c>
      <c r="G35" s="60" t="str">
        <f>IFERROR(INDEX(學生名單!$B:$I,MATCH($B35,學生名單!$H:$H,0),2),"")</f>
        <v>11157001A</v>
      </c>
      <c r="H35" s="61" t="str">
        <f>IFERROR(VLOOKUP($D35,大三學分表!$G:$J,2,FALSE),"")</f>
        <v>心臟外科Cardiovascular surgery</v>
      </c>
      <c r="I35" s="61" t="str">
        <f>IFERROR(VLOOKUP($D35,大三學分表!$G:$J,4,FALSE),"")</f>
        <v>心臟外科Cardiovascular surgery</v>
      </c>
      <c r="J35" s="75">
        <v>45768</v>
      </c>
      <c r="K35" s="64">
        <v>45779</v>
      </c>
      <c r="L35" s="65"/>
      <c r="M35" s="65"/>
      <c r="N35" s="62" t="str">
        <f>IFERROR(INDEX(學生名單!$B:$I,MATCH($B35,學生名單!$H:$H,0),8),"")</f>
        <v>abidagbue@outlook.com</v>
      </c>
      <c r="O35" s="66"/>
    </row>
    <row r="36" spans="1:15" s="67" customFormat="1" ht="13.5">
      <c r="A36" s="295">
        <v>1</v>
      </c>
      <c r="B36" s="60" t="s">
        <v>498</v>
      </c>
      <c r="C36" s="61" t="s">
        <v>496</v>
      </c>
      <c r="D36" s="62" t="s">
        <v>372</v>
      </c>
      <c r="E36" s="60" t="str">
        <f>IFERROR(INDEX(學生名單!$B:$I,MATCH($B36,學生名單!$H:$H,0),7),"")</f>
        <v>Q19382</v>
      </c>
      <c r="F36" s="60" t="str">
        <f>IFERROR(INDEX(學生名單!$B:$I,MATCH($B36,學生名單!$H:$H,0),5),"")</f>
        <v>Danny D. Zul</v>
      </c>
      <c r="G36" s="60" t="str">
        <f>IFERROR(INDEX(學生名單!$B:$I,MATCH($B36,學生名單!$H:$H,0),2),"")</f>
        <v>11157007A</v>
      </c>
      <c r="H36" s="61" t="str">
        <f>IFERROR(VLOOKUP($D36,大三學分表!$G:$J,2,FALSE),"")</f>
        <v>心臟外科Cardiovascular surgery</v>
      </c>
      <c r="I36" s="61" t="str">
        <f>IFERROR(VLOOKUP($D36,大三學分表!$G:$J,4,FALSE),"")</f>
        <v>心臟外科Cardiovascular surgery</v>
      </c>
      <c r="J36" s="75">
        <v>45768</v>
      </c>
      <c r="K36" s="64">
        <v>45779</v>
      </c>
      <c r="L36" s="65"/>
      <c r="M36" s="65"/>
      <c r="N36" s="62" t="str">
        <f>IFERROR(INDEX(學生名單!$B:$I,MATCH($B36,學生名單!$H:$H,0),8),"")</f>
        <v>danny.zul.bz@gmail.com</v>
      </c>
      <c r="O36" s="66"/>
    </row>
    <row r="37" spans="1:15" s="67" customFormat="1" ht="13.5">
      <c r="A37" s="295">
        <v>1</v>
      </c>
      <c r="B37" s="60" t="s">
        <v>542</v>
      </c>
      <c r="C37" s="61" t="s">
        <v>540</v>
      </c>
      <c r="D37" s="62" t="s">
        <v>372</v>
      </c>
      <c r="E37" s="60" t="str">
        <f>IFERROR(INDEX(學生名單!$B:$I,MATCH($B37,學生名單!$H:$H,0),7),"")</f>
        <v>Q19391</v>
      </c>
      <c r="F37" s="60" t="str">
        <f>IFERROR(INDEX(學生名單!$B:$I,MATCH($B37,學生名單!$H:$H,0),5),"")</f>
        <v>Roxanne JN. Baptiste</v>
      </c>
      <c r="G37" s="60" t="str">
        <f>IFERROR(INDEX(學生名單!$B:$I,MATCH($B37,學生名單!$H:$H,0),2),"")</f>
        <v>11157019A</v>
      </c>
      <c r="H37" s="61" t="str">
        <f>IFERROR(VLOOKUP($D37,大三學分表!$G:$J,2,FALSE),"")</f>
        <v>心臟外科Cardiovascular surgery</v>
      </c>
      <c r="I37" s="61" t="str">
        <f>IFERROR(VLOOKUP($D37,大三學分表!$G:$J,4,FALSE),"")</f>
        <v>心臟外科Cardiovascular surgery</v>
      </c>
      <c r="J37" s="76">
        <v>45768</v>
      </c>
      <c r="K37" s="76">
        <v>45779</v>
      </c>
      <c r="L37" s="78"/>
      <c r="M37" s="78"/>
      <c r="N37" s="62" t="str">
        <f>IFERROR(INDEX(學生名單!$B:$I,MATCH($B37,學生名單!$H:$H,0),8),"")</f>
        <v>roxannejnbaptiste@gmail.com</v>
      </c>
      <c r="O37" s="66"/>
    </row>
    <row r="38" spans="1:15" s="67" customFormat="1" ht="13.5">
      <c r="A38" s="295">
        <v>1</v>
      </c>
      <c r="B38" s="60" t="s">
        <v>486</v>
      </c>
      <c r="C38" s="61" t="s">
        <v>484</v>
      </c>
      <c r="D38" s="62" t="s">
        <v>373</v>
      </c>
      <c r="E38" s="60" t="str">
        <f>IFERROR(INDEX(學生名單!$B:$I,MATCH($B38,學生名單!$H:$H,0),7),"")</f>
        <v>Q19379</v>
      </c>
      <c r="F38" s="60" t="str">
        <f>IFERROR(INDEX(學生名單!$B:$I,MATCH($B38,學生名單!$H:$H,0),5),"")</f>
        <v>Abigail C. Dagbue</v>
      </c>
      <c r="G38" s="60" t="str">
        <f>IFERROR(INDEX(學生名單!$B:$I,MATCH($B38,學生名單!$H:$H,0),2),"")</f>
        <v>11157001A</v>
      </c>
      <c r="H38" s="61" t="str">
        <f>IFERROR(VLOOKUP($D38,大三學分表!$G:$J,2,FALSE),"")</f>
        <v>胸腔外科Thoracic Surgery</v>
      </c>
      <c r="I38" s="61" t="str">
        <f>IFERROR(VLOOKUP($D38,大三學分表!$G:$J,4,FALSE),"")</f>
        <v>胸腔外科Thoracic Surgery</v>
      </c>
      <c r="J38" s="75">
        <v>45782</v>
      </c>
      <c r="K38" s="64">
        <v>45793</v>
      </c>
      <c r="L38" s="65"/>
      <c r="M38" s="65"/>
      <c r="N38" s="62" t="str">
        <f>IFERROR(INDEX(學生名單!$B:$I,MATCH($B38,學生名單!$H:$H,0),8),"")</f>
        <v>abidagbue@outlook.com</v>
      </c>
      <c r="O38" s="66"/>
    </row>
    <row r="39" spans="1:15" s="67" customFormat="1" ht="13.5">
      <c r="A39" s="295">
        <v>1</v>
      </c>
      <c r="B39" s="60" t="s">
        <v>498</v>
      </c>
      <c r="C39" s="61" t="s">
        <v>496</v>
      </c>
      <c r="D39" s="62" t="s">
        <v>373</v>
      </c>
      <c r="E39" s="60" t="str">
        <f>IFERROR(INDEX(學生名單!$B:$I,MATCH($B39,學生名單!$H:$H,0),7),"")</f>
        <v>Q19382</v>
      </c>
      <c r="F39" s="60" t="str">
        <f>IFERROR(INDEX(學生名單!$B:$I,MATCH($B39,學生名單!$H:$H,0),5),"")</f>
        <v>Danny D. Zul</v>
      </c>
      <c r="G39" s="60" t="str">
        <f>IFERROR(INDEX(學生名單!$B:$I,MATCH($B39,學生名單!$H:$H,0),2),"")</f>
        <v>11157007A</v>
      </c>
      <c r="H39" s="61" t="str">
        <f>IFERROR(VLOOKUP($D39,大三學分表!$G:$J,2,FALSE),"")</f>
        <v>胸腔外科Thoracic Surgery</v>
      </c>
      <c r="I39" s="61" t="str">
        <f>IFERROR(VLOOKUP($D39,大三學分表!$G:$J,4,FALSE),"")</f>
        <v>胸腔外科Thoracic Surgery</v>
      </c>
      <c r="J39" s="75">
        <v>45782</v>
      </c>
      <c r="K39" s="64">
        <v>45793</v>
      </c>
      <c r="L39" s="65"/>
      <c r="M39" s="65"/>
      <c r="N39" s="62" t="str">
        <f>IFERROR(INDEX(學生名單!$B:$I,MATCH($B39,學生名單!$H:$H,0),8),"")</f>
        <v>danny.zul.bz@gmail.com</v>
      </c>
      <c r="O39" s="66"/>
    </row>
    <row r="40" spans="1:15" s="67" customFormat="1" ht="13.5">
      <c r="A40" s="295">
        <v>1</v>
      </c>
      <c r="B40" s="60" t="s">
        <v>542</v>
      </c>
      <c r="C40" s="61" t="s">
        <v>540</v>
      </c>
      <c r="D40" s="62" t="s">
        <v>373</v>
      </c>
      <c r="E40" s="60" t="str">
        <f>IFERROR(INDEX(學生名單!$B:$I,MATCH($B40,學生名單!$H:$H,0),7),"")</f>
        <v>Q19391</v>
      </c>
      <c r="F40" s="60" t="str">
        <f>IFERROR(INDEX(學生名單!$B:$I,MATCH($B40,學生名單!$H:$H,0),5),"")</f>
        <v>Roxanne JN. Baptiste</v>
      </c>
      <c r="G40" s="60" t="str">
        <f>IFERROR(INDEX(學生名單!$B:$I,MATCH($B40,學生名單!$H:$H,0),2),"")</f>
        <v>11157019A</v>
      </c>
      <c r="H40" s="61" t="str">
        <f>IFERROR(VLOOKUP($D40,大三學分表!$G:$J,2,FALSE),"")</f>
        <v>胸腔外科Thoracic Surgery</v>
      </c>
      <c r="I40" s="61" t="str">
        <f>IFERROR(VLOOKUP($D40,大三學分表!$G:$J,4,FALSE),"")</f>
        <v>胸腔外科Thoracic Surgery</v>
      </c>
      <c r="J40" s="76">
        <v>45782</v>
      </c>
      <c r="K40" s="76">
        <v>45791</v>
      </c>
      <c r="L40" s="78"/>
      <c r="M40" s="78"/>
      <c r="N40" s="62" t="str">
        <f>IFERROR(INDEX(學生名單!$B:$I,MATCH($B40,學生名單!$H:$H,0),8),"")</f>
        <v>roxannejnbaptiste@gmail.com</v>
      </c>
      <c r="O40" s="66"/>
    </row>
    <row r="41" spans="1:15" s="67" customFormat="1" ht="13.5">
      <c r="A41" s="295">
        <v>1</v>
      </c>
      <c r="B41" s="60" t="s">
        <v>486</v>
      </c>
      <c r="C41" s="61" t="s">
        <v>484</v>
      </c>
      <c r="D41" s="62" t="s">
        <v>251</v>
      </c>
      <c r="E41" s="60" t="str">
        <f>IFERROR(INDEX(學生名單!$B:$I,MATCH($B41,學生名單!$H:$H,0),7),"")</f>
        <v>Q19379</v>
      </c>
      <c r="F41" s="60" t="str">
        <f>IFERROR(INDEX(學生名單!$B:$I,MATCH($B41,學生名單!$H:$H,0),5),"")</f>
        <v>Abigail C. Dagbue</v>
      </c>
      <c r="G41" s="60" t="str">
        <f>IFERROR(INDEX(學生名單!$B:$I,MATCH($B41,學生名單!$H:$H,0),2),"")</f>
        <v>11157001A</v>
      </c>
      <c r="H41" s="61" t="str">
        <f>IFERROR(VLOOKUP($D41,大三學分表!$G:$J,2,FALSE),"")</f>
        <v>家醫部Family Medicine</v>
      </c>
      <c r="I41" s="61" t="str">
        <f>IFERROR(VLOOKUP($D41,大三學分表!$G:$J,4,FALSE),"")</f>
        <v>家醫科見習(Family and Community
Medicine)</v>
      </c>
      <c r="J41" s="75">
        <v>45796</v>
      </c>
      <c r="K41" s="64">
        <v>45821</v>
      </c>
      <c r="L41" s="65"/>
      <c r="M41" s="65"/>
      <c r="N41" s="62" t="str">
        <f>IFERROR(INDEX(學生名單!$B:$I,MATCH($B41,學生名單!$H:$H,0),8),"")</f>
        <v>abidagbue@outlook.com</v>
      </c>
      <c r="O41" s="66"/>
    </row>
    <row r="42" spans="1:15" s="67" customFormat="1" ht="13.5">
      <c r="A42" s="295">
        <v>1</v>
      </c>
      <c r="B42" s="60" t="s">
        <v>498</v>
      </c>
      <c r="C42" s="61" t="s">
        <v>496</v>
      </c>
      <c r="D42" s="62" t="s">
        <v>251</v>
      </c>
      <c r="E42" s="60" t="str">
        <f>IFERROR(INDEX(學生名單!$B:$I,MATCH($B42,學生名單!$H:$H,0),7),"")</f>
        <v>Q19382</v>
      </c>
      <c r="F42" s="60" t="str">
        <f>IFERROR(INDEX(學生名單!$B:$I,MATCH($B42,學生名單!$H:$H,0),5),"")</f>
        <v>Danny D. Zul</v>
      </c>
      <c r="G42" s="60" t="str">
        <f>IFERROR(INDEX(學生名單!$B:$I,MATCH($B42,學生名單!$H:$H,0),2),"")</f>
        <v>11157007A</v>
      </c>
      <c r="H42" s="61" t="str">
        <f>IFERROR(VLOOKUP($D42,大三學分表!$G:$J,2,FALSE),"")</f>
        <v>家醫部Family Medicine</v>
      </c>
      <c r="I42" s="61" t="str">
        <f>IFERROR(VLOOKUP($D42,大三學分表!$G:$J,4,FALSE),"")</f>
        <v>家醫科見習(Family and Community
Medicine)</v>
      </c>
      <c r="J42" s="75">
        <v>45796</v>
      </c>
      <c r="K42" s="64">
        <v>45821</v>
      </c>
      <c r="L42" s="65"/>
      <c r="M42" s="65"/>
      <c r="N42" s="62" t="str">
        <f>IFERROR(INDEX(學生名單!$B:$I,MATCH($B42,學生名單!$H:$H,0),8),"")</f>
        <v>danny.zul.bz@gmail.com</v>
      </c>
      <c r="O42" s="66"/>
    </row>
    <row r="43" spans="1:15" s="67" customFormat="1" ht="13.5">
      <c r="A43" s="295">
        <v>1</v>
      </c>
      <c r="B43" s="60" t="s">
        <v>542</v>
      </c>
      <c r="C43" s="61" t="s">
        <v>540</v>
      </c>
      <c r="D43" s="62" t="s">
        <v>364</v>
      </c>
      <c r="E43" s="60" t="str">
        <f>IFERROR(INDEX(學生名單!$B:$I,MATCH($B43,學生名單!$H:$H,0),7),"")</f>
        <v>Q19391</v>
      </c>
      <c r="F43" s="60" t="str">
        <f>IFERROR(INDEX(學生名單!$B:$I,MATCH($B43,學生名單!$H:$H,0),5),"")</f>
        <v>Roxanne JN. Baptiste</v>
      </c>
      <c r="G43" s="60" t="str">
        <f>IFERROR(INDEX(學生名單!$B:$I,MATCH($B43,學生名單!$H:$H,0),2),"")</f>
        <v>11157019A</v>
      </c>
      <c r="H43" s="61" t="str">
        <f>IFERROR(VLOOKUP($D43,大三學分表!$G:$J,2,FALSE),"")</f>
        <v>胸腔內科Chest Medicine</v>
      </c>
      <c r="I43" s="61" t="str">
        <f>IFERROR(VLOOKUP($D43,大三學分表!$G:$J,4,FALSE),"")</f>
        <v>胸腔內科Chest Medicine</v>
      </c>
      <c r="J43" s="75">
        <v>45796</v>
      </c>
      <c r="K43" s="64">
        <v>45821</v>
      </c>
      <c r="L43" s="65"/>
      <c r="M43" s="65"/>
      <c r="N43" s="62" t="str">
        <f>IFERROR(INDEX(學生名單!$B:$I,MATCH($B43,學生名單!$H:$H,0),8),"")</f>
        <v>roxannejnbaptiste@gmail.com</v>
      </c>
      <c r="O43" s="66"/>
    </row>
    <row r="44" spans="1:15" s="67" customFormat="1" ht="13.5">
      <c r="A44" s="295">
        <v>1</v>
      </c>
      <c r="B44" s="60" t="s">
        <v>542</v>
      </c>
      <c r="C44" s="61" t="s">
        <v>540</v>
      </c>
      <c r="D44" s="62" t="s">
        <v>251</v>
      </c>
      <c r="E44" s="60" t="str">
        <f>IFERROR(INDEX(學生名單!$B:$I,MATCH($B44,學生名單!$H:$H,0),7),"")</f>
        <v>Q19391</v>
      </c>
      <c r="F44" s="60" t="str">
        <f>IFERROR(INDEX(學生名單!$B:$I,MATCH($B44,學生名單!$H:$H,0),5),"")</f>
        <v>Roxanne JN. Baptiste</v>
      </c>
      <c r="G44" s="60" t="str">
        <f>IFERROR(INDEX(學生名單!$B:$I,MATCH($B44,學生名單!$H:$H,0),2),"")</f>
        <v>11157019A</v>
      </c>
      <c r="H44" s="61" t="str">
        <f>IFERROR(VLOOKUP($D44,大三學分表!$G:$J,2,FALSE),"")</f>
        <v>家醫部Family Medicine</v>
      </c>
      <c r="I44" s="61" t="str">
        <f>IFERROR(VLOOKUP($D44,大三學分表!$G:$J,4,FALSE),"")</f>
        <v>家醫科見習(Family and Community
Medicine)</v>
      </c>
      <c r="J44" s="76">
        <v>45796</v>
      </c>
      <c r="K44" s="76">
        <v>45821</v>
      </c>
      <c r="L44" s="78"/>
      <c r="M44" s="78"/>
      <c r="N44" s="62" t="str">
        <f>IFERROR(INDEX(學生名單!$B:$I,MATCH($B44,學生名單!$H:$H,0),8),"")</f>
        <v>roxannejnbaptiste@gmail.com</v>
      </c>
      <c r="O44" s="66"/>
    </row>
    <row r="45" spans="1:15" s="67" customFormat="1">
      <c r="A45" s="60">
        <v>2</v>
      </c>
      <c r="B45" s="60" t="s">
        <v>490</v>
      </c>
      <c r="C45" s="61" t="s">
        <v>488</v>
      </c>
      <c r="D45" s="62" t="s">
        <v>362</v>
      </c>
      <c r="E45" s="60" t="str">
        <f>IFERROR(INDEX(學生名單!$B:$I,MATCH($B45,學生名單!$H:$H,0),7),"")</f>
        <v>Q19380</v>
      </c>
      <c r="F45" s="60" t="str">
        <f>IFERROR(INDEX(學生名單!$B:$I,MATCH($B45,學生名單!$H:$H,0),5),"")</f>
        <v>Chloe Nisha F. Jones</v>
      </c>
      <c r="G45" s="60" t="str">
        <f>IFERROR(INDEX(學生名單!$B:$I,MATCH($B45,學生名單!$H:$H,0),2),"")</f>
        <v>11157005A</v>
      </c>
      <c r="H45" s="61" t="str">
        <f>IFERROR(VLOOKUP($D45,大三學分表!$G:$J,2,FALSE),"")</f>
        <v>腎臟科Nephrology</v>
      </c>
      <c r="I45" s="61" t="str">
        <f>IFERROR(VLOOKUP($D45,大三學分表!$G:$J,4,FALSE),"")</f>
        <v>腎臟科Nephrology</v>
      </c>
      <c r="J45" s="63">
        <v>45523</v>
      </c>
      <c r="K45" s="64">
        <v>45548</v>
      </c>
      <c r="L45" s="65"/>
      <c r="M45" s="65"/>
      <c r="N45" s="62" t="str">
        <f>IFERROR(INDEX(學生名單!$B:$I,MATCH($B45,學生名單!$H:$H,0),8),"")</f>
        <v>chloenfj@gmail.com</v>
      </c>
      <c r="O45" s="66"/>
    </row>
    <row r="46" spans="1:15" s="67" customFormat="1">
      <c r="A46" s="60">
        <v>2</v>
      </c>
      <c r="B46" s="60" t="s">
        <v>546</v>
      </c>
      <c r="C46" s="61" t="s">
        <v>544</v>
      </c>
      <c r="D46" s="62" t="s">
        <v>362</v>
      </c>
      <c r="E46" s="60" t="str">
        <f>IFERROR(INDEX(學生名單!$B:$I,MATCH($B46,學生名單!$H:$H,0),7),"")</f>
        <v>Q19392</v>
      </c>
      <c r="F46" s="60" t="str">
        <f>IFERROR(INDEX(學生名單!$B:$I,MATCH($B46,學生名單!$H:$H,0),5),"")</f>
        <v>Tanisha C. William</v>
      </c>
      <c r="G46" s="60" t="str">
        <f>IFERROR(INDEX(學生名單!$B:$I,MATCH($B46,學生名單!$H:$H,0),2),"")</f>
        <v>11157020A</v>
      </c>
      <c r="H46" s="61" t="str">
        <f>IFERROR(VLOOKUP($D46,大三學分表!$G:$J,2,FALSE),"")</f>
        <v>腎臟科Nephrology</v>
      </c>
      <c r="I46" s="61" t="str">
        <f>IFERROR(VLOOKUP($D46,大三學分表!$G:$J,4,FALSE),"")</f>
        <v>腎臟科Nephrology</v>
      </c>
      <c r="J46" s="63">
        <v>45523</v>
      </c>
      <c r="K46" s="64">
        <v>45548</v>
      </c>
      <c r="L46" s="65"/>
      <c r="M46" s="65"/>
      <c r="N46" s="62" t="str">
        <f>IFERROR(INDEX(學生名單!$B:$I,MATCH($B46,學生名單!$H:$H,0),8),"")</f>
        <v>tanishawilliam96@gmail.com</v>
      </c>
      <c r="O46" s="66"/>
    </row>
    <row r="47" spans="1:15" s="67" customFormat="1">
      <c r="A47" s="60">
        <v>2</v>
      </c>
      <c r="B47" s="60" t="s">
        <v>550</v>
      </c>
      <c r="C47" s="61" t="s">
        <v>548</v>
      </c>
      <c r="D47" s="62" t="s">
        <v>362</v>
      </c>
      <c r="E47" s="60" t="str">
        <f>IFERROR(INDEX(學生名單!$B:$I,MATCH($B47,學生名單!$H:$H,0),7),"")</f>
        <v>Q19393</v>
      </c>
      <c r="F47" s="60" t="str">
        <f>IFERROR(INDEX(學生名單!$B:$I,MATCH($B47,學生名單!$H:$H,0),5),"")</f>
        <v>Tasha V. Mathurin</v>
      </c>
      <c r="G47" s="60" t="str">
        <f>IFERROR(INDEX(學生名單!$B:$I,MATCH($B47,學生名單!$H:$H,0),2),"")</f>
        <v>11157021A</v>
      </c>
      <c r="H47" s="61" t="str">
        <f>IFERROR(VLOOKUP($D47,大三學分表!$G:$J,2,FALSE),"")</f>
        <v>腎臟科Nephrology</v>
      </c>
      <c r="I47" s="61" t="str">
        <f>IFERROR(VLOOKUP($D47,大三學分表!$G:$J,4,FALSE),"")</f>
        <v>腎臟科Nephrology</v>
      </c>
      <c r="J47" s="63">
        <v>45523</v>
      </c>
      <c r="K47" s="64">
        <v>45548</v>
      </c>
      <c r="L47" s="65"/>
      <c r="M47" s="65"/>
      <c r="N47" s="62" t="str">
        <f>IFERROR(INDEX(學生名單!$B:$I,MATCH($B47,學生名單!$H:$H,0),8),"")</f>
        <v>mathurintasha@gmail.com</v>
      </c>
      <c r="O47" s="66"/>
    </row>
    <row r="48" spans="1:15" s="67" customFormat="1">
      <c r="A48" s="60">
        <v>2</v>
      </c>
      <c r="B48" s="60" t="s">
        <v>490</v>
      </c>
      <c r="C48" s="61" t="s">
        <v>488</v>
      </c>
      <c r="D48" s="62" t="s">
        <v>363</v>
      </c>
      <c r="E48" s="60" t="str">
        <f>IFERROR(INDEX(學生名單!$B:$I,MATCH($B48,學生名單!$H:$H,0),7),"")</f>
        <v>Q19380</v>
      </c>
      <c r="F48" s="60" t="str">
        <f>IFERROR(INDEX(學生名單!$B:$I,MATCH($B48,學生名單!$H:$H,0),5),"")</f>
        <v>Chloe Nisha F. Jones</v>
      </c>
      <c r="G48" s="60" t="str">
        <f>IFERROR(INDEX(學生名單!$B:$I,MATCH($B48,學生名單!$H:$H,0),2),"")</f>
        <v>11157005A</v>
      </c>
      <c r="H48" s="61" t="str">
        <f>IFERROR(VLOOKUP($D48,大三學分表!$G:$J,2,FALSE),"")</f>
        <v>胃腸肝膽科Gastrointestinal Hepatobiliary</v>
      </c>
      <c r="I48" s="61" t="str">
        <f>IFERROR(VLOOKUP($D48,大三學分表!$G:$J,4,FALSE),"")</f>
        <v>胃腸肝膽科Gastrointestinal Hepatobiliary</v>
      </c>
      <c r="J48" s="63">
        <v>45551</v>
      </c>
      <c r="K48" s="64">
        <v>45576</v>
      </c>
      <c r="L48" s="65"/>
      <c r="M48" s="65"/>
      <c r="N48" s="62" t="str">
        <f>IFERROR(INDEX(學生名單!$B:$I,MATCH($B48,學生名單!$H:$H,0),8),"")</f>
        <v>chloenfj@gmail.com</v>
      </c>
      <c r="O48" s="66"/>
    </row>
    <row r="49" spans="1:15" s="67" customFormat="1">
      <c r="A49" s="60">
        <v>2</v>
      </c>
      <c r="B49" s="60" t="s">
        <v>546</v>
      </c>
      <c r="C49" s="61" t="s">
        <v>544</v>
      </c>
      <c r="D49" s="62" t="s">
        <v>363</v>
      </c>
      <c r="E49" s="60" t="str">
        <f>IFERROR(INDEX(學生名單!$B:$I,MATCH($B49,學生名單!$H:$H,0),7),"")</f>
        <v>Q19392</v>
      </c>
      <c r="F49" s="60" t="str">
        <f>IFERROR(INDEX(學生名單!$B:$I,MATCH($B49,學生名單!$H:$H,0),5),"")</f>
        <v>Tanisha C. William</v>
      </c>
      <c r="G49" s="60" t="str">
        <f>IFERROR(INDEX(學生名單!$B:$I,MATCH($B49,學生名單!$H:$H,0),2),"")</f>
        <v>11157020A</v>
      </c>
      <c r="H49" s="61" t="str">
        <f>IFERROR(VLOOKUP($D49,大三學分表!$G:$J,2,FALSE),"")</f>
        <v>胃腸肝膽科Gastrointestinal Hepatobiliary</v>
      </c>
      <c r="I49" s="61" t="str">
        <f>IFERROR(VLOOKUP($D49,大三學分表!$G:$J,4,FALSE),"")</f>
        <v>胃腸肝膽科Gastrointestinal Hepatobiliary</v>
      </c>
      <c r="J49" s="63">
        <v>45551</v>
      </c>
      <c r="K49" s="64">
        <v>45576</v>
      </c>
      <c r="L49" s="65"/>
      <c r="M49" s="65"/>
      <c r="N49" s="62" t="str">
        <f>IFERROR(INDEX(學生名單!$B:$I,MATCH($B49,學生名單!$H:$H,0),8),"")</f>
        <v>tanishawilliam96@gmail.com</v>
      </c>
      <c r="O49" s="66"/>
    </row>
    <row r="50" spans="1:15" s="67" customFormat="1">
      <c r="A50" s="60">
        <v>2</v>
      </c>
      <c r="B50" s="60" t="s">
        <v>550</v>
      </c>
      <c r="C50" s="61" t="s">
        <v>548</v>
      </c>
      <c r="D50" s="62" t="s">
        <v>363</v>
      </c>
      <c r="E50" s="60" t="str">
        <f>IFERROR(INDEX(學生名單!$B:$I,MATCH($B50,學生名單!$H:$H,0),7),"")</f>
        <v>Q19393</v>
      </c>
      <c r="F50" s="60" t="str">
        <f>IFERROR(INDEX(學生名單!$B:$I,MATCH($B50,學生名單!$H:$H,0),5),"")</f>
        <v>Tasha V. Mathurin</v>
      </c>
      <c r="G50" s="60" t="str">
        <f>IFERROR(INDEX(學生名單!$B:$I,MATCH($B50,學生名單!$H:$H,0),2),"")</f>
        <v>11157021A</v>
      </c>
      <c r="H50" s="61" t="str">
        <f>IFERROR(VLOOKUP($D50,大三學分表!$G:$J,2,FALSE),"")</f>
        <v>胃腸肝膽科Gastrointestinal Hepatobiliary</v>
      </c>
      <c r="I50" s="61" t="str">
        <f>IFERROR(VLOOKUP($D50,大三學分表!$G:$J,4,FALSE),"")</f>
        <v>胃腸肝膽科Gastrointestinal Hepatobiliary</v>
      </c>
      <c r="J50" s="63">
        <v>45551</v>
      </c>
      <c r="K50" s="64">
        <v>45576</v>
      </c>
      <c r="L50" s="65"/>
      <c r="M50" s="65"/>
      <c r="N50" s="62" t="str">
        <f>IFERROR(INDEX(學生名單!$B:$I,MATCH($B50,學生名單!$H:$H,0),8),"")</f>
        <v>mathurintasha@gmail.com</v>
      </c>
      <c r="O50" s="66"/>
    </row>
    <row r="51" spans="1:15" s="67" customFormat="1" ht="13.5">
      <c r="A51" s="295">
        <v>2</v>
      </c>
      <c r="B51" s="60" t="s">
        <v>490</v>
      </c>
      <c r="C51" s="61" t="s">
        <v>488</v>
      </c>
      <c r="D51" s="62" t="s">
        <v>364</v>
      </c>
      <c r="E51" s="60" t="str">
        <f>IFERROR(INDEX(學生名單!$B:$I,MATCH($B51,學生名單!$H:$H,0),7),"")</f>
        <v>Q19380</v>
      </c>
      <c r="F51" s="60" t="str">
        <f>IFERROR(INDEX(學生名單!$B:$I,MATCH($B51,學生名單!$H:$H,0),5),"")</f>
        <v>Chloe Nisha F. Jones</v>
      </c>
      <c r="G51" s="60" t="str">
        <f>IFERROR(INDEX(學生名單!$B:$I,MATCH($B51,學生名單!$H:$H,0),2),"")</f>
        <v>11157005A</v>
      </c>
      <c r="H51" s="61" t="str">
        <f>IFERROR(VLOOKUP($D51,大三學分表!$G:$J,2,FALSE),"")</f>
        <v>胸腔內科Chest Medicine</v>
      </c>
      <c r="I51" s="61" t="str">
        <f>IFERROR(VLOOKUP($D51,大三學分表!$G:$J,4,FALSE),"")</f>
        <v>胸腔內科Chest Medicine</v>
      </c>
      <c r="J51" s="63">
        <v>45579</v>
      </c>
      <c r="K51" s="63">
        <v>45604</v>
      </c>
      <c r="L51" s="65"/>
      <c r="M51" s="65"/>
      <c r="N51" s="62" t="str">
        <f>IFERROR(INDEX(學生名單!$B:$I,MATCH($B51,學生名單!$H:$H,0),8),"")</f>
        <v>chloenfj@gmail.com</v>
      </c>
      <c r="O51" s="66"/>
    </row>
    <row r="52" spans="1:15" s="67" customFormat="1" ht="13.5">
      <c r="A52" s="295">
        <v>2</v>
      </c>
      <c r="B52" s="60" t="s">
        <v>546</v>
      </c>
      <c r="C52" s="61" t="s">
        <v>544</v>
      </c>
      <c r="D52" s="62" t="s">
        <v>364</v>
      </c>
      <c r="E52" s="60" t="str">
        <f>IFERROR(INDEX(學生名單!$B:$I,MATCH($B52,學生名單!$H:$H,0),7),"")</f>
        <v>Q19392</v>
      </c>
      <c r="F52" s="60" t="str">
        <f>IFERROR(INDEX(學生名單!$B:$I,MATCH($B52,學生名單!$H:$H,0),5),"")</f>
        <v>Tanisha C. William</v>
      </c>
      <c r="G52" s="60" t="str">
        <f>IFERROR(INDEX(學生名單!$B:$I,MATCH($B52,學生名單!$H:$H,0),2),"")</f>
        <v>11157020A</v>
      </c>
      <c r="H52" s="61" t="str">
        <f>IFERROR(VLOOKUP($D52,大三學分表!$G:$J,2,FALSE),"")</f>
        <v>胸腔內科Chest Medicine</v>
      </c>
      <c r="I52" s="61" t="str">
        <f>IFERROR(VLOOKUP($D52,大三學分表!$G:$J,4,FALSE),"")</f>
        <v>胸腔內科Chest Medicine</v>
      </c>
      <c r="J52" s="63">
        <v>45579</v>
      </c>
      <c r="K52" s="63">
        <v>45604</v>
      </c>
      <c r="L52" s="65"/>
      <c r="M52" s="65"/>
      <c r="N52" s="62" t="str">
        <f>IFERROR(INDEX(學生名單!$B:$I,MATCH($B52,學生名單!$H:$H,0),8),"")</f>
        <v>tanishawilliam96@gmail.com</v>
      </c>
      <c r="O52" s="66"/>
    </row>
    <row r="53" spans="1:15" s="67" customFormat="1" ht="13.5">
      <c r="A53" s="295">
        <v>2</v>
      </c>
      <c r="B53" s="60" t="s">
        <v>550</v>
      </c>
      <c r="C53" s="61" t="s">
        <v>548</v>
      </c>
      <c r="D53" s="62" t="s">
        <v>364</v>
      </c>
      <c r="E53" s="60" t="str">
        <f>IFERROR(INDEX(學生名單!$B:$I,MATCH($B53,學生名單!$H:$H,0),7),"")</f>
        <v>Q19393</v>
      </c>
      <c r="F53" s="60" t="str">
        <f>IFERROR(INDEX(學生名單!$B:$I,MATCH($B53,學生名單!$H:$H,0),5),"")</f>
        <v>Tasha V. Mathurin</v>
      </c>
      <c r="G53" s="60" t="str">
        <f>IFERROR(INDEX(學生名單!$B:$I,MATCH($B53,學生名單!$H:$H,0),2),"")</f>
        <v>11157021A</v>
      </c>
      <c r="H53" s="61" t="str">
        <f>IFERROR(VLOOKUP($D53,大三學分表!$G:$J,2,FALSE),"")</f>
        <v>胸腔內科Chest Medicine</v>
      </c>
      <c r="I53" s="61" t="str">
        <f>IFERROR(VLOOKUP($D53,大三學分表!$G:$J,4,FALSE),"")</f>
        <v>胸腔內科Chest Medicine</v>
      </c>
      <c r="J53" s="63">
        <v>45579</v>
      </c>
      <c r="K53" s="63">
        <v>45604</v>
      </c>
      <c r="L53" s="65"/>
      <c r="M53" s="65"/>
      <c r="N53" s="62" t="str">
        <f>IFERROR(INDEX(學生名單!$B:$I,MATCH($B53,學生名單!$H:$H,0),8),"")</f>
        <v>mathurintasha@gmail.com</v>
      </c>
      <c r="O53" s="66"/>
    </row>
    <row r="54" spans="1:15" s="67" customFormat="1" ht="13.5">
      <c r="A54" s="295">
        <v>2</v>
      </c>
      <c r="B54" s="60" t="s">
        <v>490</v>
      </c>
      <c r="C54" s="61" t="s">
        <v>488</v>
      </c>
      <c r="D54" s="62" t="s">
        <v>365</v>
      </c>
      <c r="E54" s="60" t="str">
        <f>IFERROR(INDEX(學生名單!$B:$I,MATCH($B54,學生名單!$H:$H,0),7),"")</f>
        <v>Q19380</v>
      </c>
      <c r="F54" s="60" t="str">
        <f>IFERROR(INDEX(學生名單!$B:$I,MATCH($B54,學生名單!$H:$H,0),5),"")</f>
        <v>Chloe Nisha F. Jones</v>
      </c>
      <c r="G54" s="60" t="str">
        <f>IFERROR(INDEX(學生名單!$B:$I,MATCH($B54,學生名單!$H:$H,0),2),"")</f>
        <v>11157005A</v>
      </c>
      <c r="H54" s="61" t="str">
        <f>IFERROR(VLOOKUP($D54,大三學分表!$G:$J,2,FALSE),"")</f>
        <v>心臟內科Cardiology</v>
      </c>
      <c r="I54" s="61" t="str">
        <f>IFERROR(VLOOKUP($D54,大三學分表!$G:$J,4,FALSE),"")</f>
        <v>心臟內科Cardiology</v>
      </c>
      <c r="J54" s="63">
        <v>45607</v>
      </c>
      <c r="K54" s="63">
        <v>45632</v>
      </c>
      <c r="L54" s="65"/>
      <c r="M54" s="65"/>
      <c r="N54" s="62" t="str">
        <f>IFERROR(INDEX(學生名單!$B:$I,MATCH($B54,學生名單!$H:$H,0),8),"")</f>
        <v>chloenfj@gmail.com</v>
      </c>
      <c r="O54" s="66"/>
    </row>
    <row r="55" spans="1:15" s="67" customFormat="1" ht="13.5">
      <c r="A55" s="295">
        <v>2</v>
      </c>
      <c r="B55" s="60" t="s">
        <v>546</v>
      </c>
      <c r="C55" s="61" t="s">
        <v>544</v>
      </c>
      <c r="D55" s="62" t="s">
        <v>365</v>
      </c>
      <c r="E55" s="60" t="str">
        <f>IFERROR(INDEX(學生名單!$B:$I,MATCH($B55,學生名單!$H:$H,0),7),"")</f>
        <v>Q19392</v>
      </c>
      <c r="F55" s="60" t="str">
        <f>IFERROR(INDEX(學生名單!$B:$I,MATCH($B55,學生名單!$H:$H,0),5),"")</f>
        <v>Tanisha C. William</v>
      </c>
      <c r="G55" s="60" t="str">
        <f>IFERROR(INDEX(學生名單!$B:$I,MATCH($B55,學生名單!$H:$H,0),2),"")</f>
        <v>11157020A</v>
      </c>
      <c r="H55" s="61" t="str">
        <f>IFERROR(VLOOKUP($D55,大三學分表!$G:$J,2,FALSE),"")</f>
        <v>心臟內科Cardiology</v>
      </c>
      <c r="I55" s="61" t="str">
        <f>IFERROR(VLOOKUP($D55,大三學分表!$G:$J,4,FALSE),"")</f>
        <v>心臟內科Cardiology</v>
      </c>
      <c r="J55" s="63">
        <v>45607</v>
      </c>
      <c r="K55" s="63">
        <v>45632</v>
      </c>
      <c r="L55" s="65"/>
      <c r="M55" s="65"/>
      <c r="N55" s="62" t="str">
        <f>IFERROR(INDEX(學生名單!$B:$I,MATCH($B55,學生名單!$H:$H,0),8),"")</f>
        <v>tanishawilliam96@gmail.com</v>
      </c>
      <c r="O55" s="66"/>
    </row>
    <row r="56" spans="1:15" s="67" customFormat="1" ht="13.5">
      <c r="A56" s="295">
        <v>2</v>
      </c>
      <c r="B56" s="60" t="s">
        <v>550</v>
      </c>
      <c r="C56" s="61" t="s">
        <v>548</v>
      </c>
      <c r="D56" s="62" t="s">
        <v>365</v>
      </c>
      <c r="E56" s="60" t="str">
        <f>IFERROR(INDEX(學生名單!$B:$I,MATCH($B56,學生名單!$H:$H,0),7),"")</f>
        <v>Q19393</v>
      </c>
      <c r="F56" s="60" t="str">
        <f>IFERROR(INDEX(學生名單!$B:$I,MATCH($B56,學生名單!$H:$H,0),5),"")</f>
        <v>Tasha V. Mathurin</v>
      </c>
      <c r="G56" s="60" t="str">
        <f>IFERROR(INDEX(學生名單!$B:$I,MATCH($B56,學生名單!$H:$H,0),2),"")</f>
        <v>11157021A</v>
      </c>
      <c r="H56" s="61" t="str">
        <f>IFERROR(VLOOKUP($D56,大三學分表!$G:$J,2,FALSE),"")</f>
        <v>心臟內科Cardiology</v>
      </c>
      <c r="I56" s="61" t="str">
        <f>IFERROR(VLOOKUP($D56,大三學分表!$G:$J,4,FALSE),"")</f>
        <v>心臟內科Cardiology</v>
      </c>
      <c r="J56" s="63">
        <v>45607</v>
      </c>
      <c r="K56" s="63">
        <v>45632</v>
      </c>
      <c r="L56" s="65"/>
      <c r="M56" s="65"/>
      <c r="N56" s="62" t="str">
        <f>IFERROR(INDEX(學生名單!$B:$I,MATCH($B56,學生名單!$H:$H,0),8),"")</f>
        <v>mathurintasha@gmail.com</v>
      </c>
      <c r="O56" s="66"/>
    </row>
    <row r="57" spans="1:15" s="67" customFormat="1" ht="13.5">
      <c r="A57" s="295">
        <v>2</v>
      </c>
      <c r="B57" s="60" t="s">
        <v>490</v>
      </c>
      <c r="C57" s="61" t="s">
        <v>488</v>
      </c>
      <c r="D57" s="62" t="s">
        <v>366</v>
      </c>
      <c r="E57" s="60" t="str">
        <f>IFERROR(INDEX(學生名單!$B:$I,MATCH($B57,學生名單!$H:$H,0),7),"")</f>
        <v>Q19380</v>
      </c>
      <c r="F57" s="60" t="str">
        <f>IFERROR(INDEX(學生名單!$B:$I,MATCH($B57,學生名單!$H:$H,0),5),"")</f>
        <v>Chloe Nisha F. Jones</v>
      </c>
      <c r="G57" s="60" t="str">
        <f>IFERROR(INDEX(學生名單!$B:$I,MATCH($B57,學生名單!$H:$H,0),2),"")</f>
        <v>11157005A</v>
      </c>
      <c r="H57" s="61" t="str">
        <f>IFERROR(VLOOKUP($D57,大三學分表!$G:$J,2,FALSE),"")</f>
        <v>一般外科General Surgery</v>
      </c>
      <c r="I57" s="61" t="str">
        <f>IFERROR(VLOOKUP($D57,大三學分表!$G:$J,4,FALSE),"")</f>
        <v>一般外科General Surgery</v>
      </c>
      <c r="J57" s="63">
        <v>45635</v>
      </c>
      <c r="K57" s="63">
        <v>45660</v>
      </c>
      <c r="L57" s="65"/>
      <c r="M57" s="65"/>
      <c r="N57" s="62" t="str">
        <f>IFERROR(INDEX(學生名單!$B:$I,MATCH($B57,學生名單!$H:$H,0),8),"")</f>
        <v>chloenfj@gmail.com</v>
      </c>
      <c r="O57" s="66"/>
    </row>
    <row r="58" spans="1:15" s="67" customFormat="1" ht="13.5">
      <c r="A58" s="295">
        <v>2</v>
      </c>
      <c r="B58" s="60" t="s">
        <v>546</v>
      </c>
      <c r="C58" s="61" t="s">
        <v>544</v>
      </c>
      <c r="D58" s="62" t="s">
        <v>366</v>
      </c>
      <c r="E58" s="60" t="str">
        <f>IFERROR(INDEX(學生名單!$B:$I,MATCH($B58,學生名單!$H:$H,0),7),"")</f>
        <v>Q19392</v>
      </c>
      <c r="F58" s="60" t="str">
        <f>IFERROR(INDEX(學生名單!$B:$I,MATCH($B58,學生名單!$H:$H,0),5),"")</f>
        <v>Tanisha C. William</v>
      </c>
      <c r="G58" s="60" t="str">
        <f>IFERROR(INDEX(學生名單!$B:$I,MATCH($B58,學生名單!$H:$H,0),2),"")</f>
        <v>11157020A</v>
      </c>
      <c r="H58" s="61" t="str">
        <f>IFERROR(VLOOKUP($D58,大三學分表!$G:$J,2,FALSE),"")</f>
        <v>一般外科General Surgery</v>
      </c>
      <c r="I58" s="61" t="str">
        <f>IFERROR(VLOOKUP($D58,大三學分表!$G:$J,4,FALSE),"")</f>
        <v>一般外科General Surgery</v>
      </c>
      <c r="J58" s="63">
        <v>45635</v>
      </c>
      <c r="K58" s="63">
        <v>45660</v>
      </c>
      <c r="L58" s="65"/>
      <c r="M58" s="65"/>
      <c r="N58" s="62" t="str">
        <f>IFERROR(INDEX(學生名單!$B:$I,MATCH($B58,學生名單!$H:$H,0),8),"")</f>
        <v>tanishawilliam96@gmail.com</v>
      </c>
      <c r="O58" s="66"/>
    </row>
    <row r="59" spans="1:15" s="67" customFormat="1" ht="13.5">
      <c r="A59" s="295">
        <v>2</v>
      </c>
      <c r="B59" s="60" t="s">
        <v>550</v>
      </c>
      <c r="C59" s="61" t="s">
        <v>548</v>
      </c>
      <c r="D59" s="62" t="s">
        <v>366</v>
      </c>
      <c r="E59" s="60" t="str">
        <f>IFERROR(INDEX(學生名單!$B:$I,MATCH($B59,學生名單!$H:$H,0),7),"")</f>
        <v>Q19393</v>
      </c>
      <c r="F59" s="60" t="str">
        <f>IFERROR(INDEX(學生名單!$B:$I,MATCH($B59,學生名單!$H:$H,0),5),"")</f>
        <v>Tasha V. Mathurin</v>
      </c>
      <c r="G59" s="60" t="str">
        <f>IFERROR(INDEX(學生名單!$B:$I,MATCH($B59,學生名單!$H:$H,0),2),"")</f>
        <v>11157021A</v>
      </c>
      <c r="H59" s="61" t="str">
        <f>IFERROR(VLOOKUP($D59,大三學分表!$G:$J,2,FALSE),"")</f>
        <v>一般外科General Surgery</v>
      </c>
      <c r="I59" s="61" t="str">
        <f>IFERROR(VLOOKUP($D59,大三學分表!$G:$J,4,FALSE),"")</f>
        <v>一般外科General Surgery</v>
      </c>
      <c r="J59" s="63">
        <v>45635</v>
      </c>
      <c r="K59" s="63">
        <v>45660</v>
      </c>
      <c r="L59" s="65"/>
      <c r="M59" s="65"/>
      <c r="N59" s="62" t="str">
        <f>IFERROR(INDEX(學生名單!$B:$I,MATCH($B59,學生名單!$H:$H,0),8),"")</f>
        <v>mathurintasha@gmail.com</v>
      </c>
      <c r="O59" s="66"/>
    </row>
    <row r="60" spans="1:15" s="67" customFormat="1" ht="13.5">
      <c r="A60" s="295">
        <v>2</v>
      </c>
      <c r="B60" s="60" t="s">
        <v>490</v>
      </c>
      <c r="C60" s="61" t="s">
        <v>488</v>
      </c>
      <c r="D60" s="62" t="s">
        <v>367</v>
      </c>
      <c r="E60" s="60" t="str">
        <f>IFERROR(INDEX(學生名單!$B:$I,MATCH($B60,學生名單!$H:$H,0),7),"")</f>
        <v>Q19380</v>
      </c>
      <c r="F60" s="60" t="str">
        <f>IFERROR(INDEX(學生名單!$B:$I,MATCH($B60,學生名單!$H:$H,0),5),"")</f>
        <v>Chloe Nisha F. Jones</v>
      </c>
      <c r="G60" s="60" t="str">
        <f>IFERROR(INDEX(學生名單!$B:$I,MATCH($B60,學生名單!$H:$H,0),2),"")</f>
        <v>11157005A</v>
      </c>
      <c r="H60" s="61" t="str">
        <f>IFERROR(VLOOKUP($D60,大三學分表!$G:$J,2,FALSE),"")</f>
        <v>神經外科Neurosurgery</v>
      </c>
      <c r="I60" s="61" t="str">
        <f>IFERROR(VLOOKUP($D60,大三學分表!$G:$J,4,FALSE),"")</f>
        <v>神經外科 Neurosurgery</v>
      </c>
      <c r="J60" s="63">
        <v>45663</v>
      </c>
      <c r="K60" s="64">
        <v>45674</v>
      </c>
      <c r="L60" s="65"/>
      <c r="M60" s="65"/>
      <c r="N60" s="62" t="str">
        <f>IFERROR(INDEX(學生名單!$B:$I,MATCH($B60,學生名單!$H:$H,0),8),"")</f>
        <v>chloenfj@gmail.com</v>
      </c>
      <c r="O60" s="66"/>
    </row>
    <row r="61" spans="1:15" s="67" customFormat="1" ht="13.5">
      <c r="A61" s="295">
        <v>2</v>
      </c>
      <c r="B61" s="60" t="s">
        <v>546</v>
      </c>
      <c r="C61" s="61" t="s">
        <v>544</v>
      </c>
      <c r="D61" s="62" t="s">
        <v>367</v>
      </c>
      <c r="E61" s="60" t="str">
        <f>IFERROR(INDEX(學生名單!$B:$I,MATCH($B61,學生名單!$H:$H,0),7),"")</f>
        <v>Q19392</v>
      </c>
      <c r="F61" s="60" t="str">
        <f>IFERROR(INDEX(學生名單!$B:$I,MATCH($B61,學生名單!$H:$H,0),5),"")</f>
        <v>Tanisha C. William</v>
      </c>
      <c r="G61" s="60" t="str">
        <f>IFERROR(INDEX(學生名單!$B:$I,MATCH($B61,學生名單!$H:$H,0),2),"")</f>
        <v>11157020A</v>
      </c>
      <c r="H61" s="61" t="str">
        <f>IFERROR(VLOOKUP($D61,大三學分表!$G:$J,2,FALSE),"")</f>
        <v>神經外科Neurosurgery</v>
      </c>
      <c r="I61" s="61" t="str">
        <f>IFERROR(VLOOKUP($D61,大三學分表!$G:$J,4,FALSE),"")</f>
        <v>神經外科 Neurosurgery</v>
      </c>
      <c r="J61" s="63">
        <v>45663</v>
      </c>
      <c r="K61" s="64">
        <v>45674</v>
      </c>
      <c r="L61" s="65"/>
      <c r="M61" s="65"/>
      <c r="N61" s="62" t="str">
        <f>IFERROR(INDEX(學生名單!$B:$I,MATCH($B61,學生名單!$H:$H,0),8),"")</f>
        <v>tanishawilliam96@gmail.com</v>
      </c>
      <c r="O61" s="66"/>
    </row>
    <row r="62" spans="1:15" s="67" customFormat="1" ht="13.5">
      <c r="A62" s="295">
        <v>2</v>
      </c>
      <c r="B62" s="60" t="s">
        <v>550</v>
      </c>
      <c r="C62" s="61" t="s">
        <v>548</v>
      </c>
      <c r="D62" s="62" t="s">
        <v>367</v>
      </c>
      <c r="E62" s="60" t="str">
        <f>IFERROR(INDEX(學生名單!$B:$I,MATCH($B62,學生名單!$H:$H,0),7),"")</f>
        <v>Q19393</v>
      </c>
      <c r="F62" s="60" t="str">
        <f>IFERROR(INDEX(學生名單!$B:$I,MATCH($B62,學生名單!$H:$H,0),5),"")</f>
        <v>Tasha V. Mathurin</v>
      </c>
      <c r="G62" s="60" t="str">
        <f>IFERROR(INDEX(學生名單!$B:$I,MATCH($B62,學生名單!$H:$H,0),2),"")</f>
        <v>11157021A</v>
      </c>
      <c r="H62" s="61" t="str">
        <f>IFERROR(VLOOKUP($D62,大三學分表!$G:$J,2,FALSE),"")</f>
        <v>神經外科Neurosurgery</v>
      </c>
      <c r="I62" s="61" t="str">
        <f>IFERROR(VLOOKUP($D62,大三學分表!$G:$J,4,FALSE),"")</f>
        <v>神經外科 Neurosurgery</v>
      </c>
      <c r="J62" s="63">
        <v>45663</v>
      </c>
      <c r="K62" s="64">
        <v>45674</v>
      </c>
      <c r="L62" s="65"/>
      <c r="M62" s="65"/>
      <c r="N62" s="62" t="str">
        <f>IFERROR(INDEX(學生名單!$B:$I,MATCH($B62,學生名單!$H:$H,0),8),"")</f>
        <v>mathurintasha@gmail.com</v>
      </c>
      <c r="O62" s="66"/>
    </row>
    <row r="63" spans="1:15" s="67" customFormat="1" ht="13.5">
      <c r="A63" s="295">
        <v>2</v>
      </c>
      <c r="B63" s="60" t="s">
        <v>490</v>
      </c>
      <c r="C63" s="61" t="s">
        <v>488</v>
      </c>
      <c r="D63" s="62" t="s">
        <v>368</v>
      </c>
      <c r="E63" s="60" t="str">
        <f>IFERROR(INDEX(學生名單!$B:$I,MATCH($B63,學生名單!$H:$H,0),7),"")</f>
        <v>Q19380</v>
      </c>
      <c r="F63" s="60" t="str">
        <f>IFERROR(INDEX(學生名單!$B:$I,MATCH($B63,學生名單!$H:$H,0),5),"")</f>
        <v>Chloe Nisha F. Jones</v>
      </c>
      <c r="G63" s="60" t="str">
        <f>IFERROR(INDEX(學生名單!$B:$I,MATCH($B63,學生名單!$H:$H,0),2),"")</f>
        <v>11157005A</v>
      </c>
      <c r="H63" s="61" t="str">
        <f>IFERROR(VLOOKUP($D63,大三學分表!$G:$J,2,FALSE),"")</f>
        <v>泌尿科Urology</v>
      </c>
      <c r="I63" s="61" t="str">
        <f>IFERROR(VLOOKUP($D63,大三學分表!$G:$J,4,FALSE),"")</f>
        <v>泌尿科Urology</v>
      </c>
      <c r="J63" s="63">
        <v>45698</v>
      </c>
      <c r="K63" s="64">
        <v>45709</v>
      </c>
      <c r="L63" s="65"/>
      <c r="M63" s="65"/>
      <c r="N63" s="62" t="str">
        <f>IFERROR(INDEX(學生名單!$B:$I,MATCH($B63,學生名單!$H:$H,0),8),"")</f>
        <v>chloenfj@gmail.com</v>
      </c>
      <c r="O63" s="66"/>
    </row>
    <row r="64" spans="1:15" s="67" customFormat="1" ht="13.5">
      <c r="A64" s="295">
        <v>2</v>
      </c>
      <c r="B64" s="60" t="s">
        <v>546</v>
      </c>
      <c r="C64" s="61" t="s">
        <v>544</v>
      </c>
      <c r="D64" s="62" t="s">
        <v>368</v>
      </c>
      <c r="E64" s="60" t="str">
        <f>IFERROR(INDEX(學生名單!$B:$I,MATCH($B64,學生名單!$H:$H,0),7),"")</f>
        <v>Q19392</v>
      </c>
      <c r="F64" s="60" t="str">
        <f>IFERROR(INDEX(學生名單!$B:$I,MATCH($B64,學生名單!$H:$H,0),5),"")</f>
        <v>Tanisha C. William</v>
      </c>
      <c r="G64" s="60" t="str">
        <f>IFERROR(INDEX(學生名單!$B:$I,MATCH($B64,學生名單!$H:$H,0),2),"")</f>
        <v>11157020A</v>
      </c>
      <c r="H64" s="61" t="str">
        <f>IFERROR(VLOOKUP($D64,大三學分表!$G:$J,2,FALSE),"")</f>
        <v>泌尿科Urology</v>
      </c>
      <c r="I64" s="61" t="str">
        <f>IFERROR(VLOOKUP($D64,大三學分表!$G:$J,4,FALSE),"")</f>
        <v>泌尿科Urology</v>
      </c>
      <c r="J64" s="63">
        <v>45698</v>
      </c>
      <c r="K64" s="64">
        <v>45709</v>
      </c>
      <c r="L64" s="65"/>
      <c r="M64" s="65"/>
      <c r="N64" s="62" t="str">
        <f>IFERROR(INDEX(學生名單!$B:$I,MATCH($B64,學生名單!$H:$H,0),8),"")</f>
        <v>tanishawilliam96@gmail.com</v>
      </c>
      <c r="O64" s="66"/>
    </row>
    <row r="65" spans="1:15" s="67" customFormat="1" ht="13.5">
      <c r="A65" s="295">
        <v>2</v>
      </c>
      <c r="B65" s="60" t="s">
        <v>550</v>
      </c>
      <c r="C65" s="61" t="s">
        <v>548</v>
      </c>
      <c r="D65" s="62" t="s">
        <v>368</v>
      </c>
      <c r="E65" s="60" t="str">
        <f>IFERROR(INDEX(學生名單!$B:$I,MATCH($B65,學生名單!$H:$H,0),7),"")</f>
        <v>Q19393</v>
      </c>
      <c r="F65" s="60" t="str">
        <f>IFERROR(INDEX(學生名單!$B:$I,MATCH($B65,學生名單!$H:$H,0),5),"")</f>
        <v>Tasha V. Mathurin</v>
      </c>
      <c r="G65" s="60" t="str">
        <f>IFERROR(INDEX(學生名單!$B:$I,MATCH($B65,學生名單!$H:$H,0),2),"")</f>
        <v>11157021A</v>
      </c>
      <c r="H65" s="61" t="str">
        <f>IFERROR(VLOOKUP($D65,大三學分表!$G:$J,2,FALSE),"")</f>
        <v>泌尿科Urology</v>
      </c>
      <c r="I65" s="61" t="str">
        <f>IFERROR(VLOOKUP($D65,大三學分表!$G:$J,4,FALSE),"")</f>
        <v>泌尿科Urology</v>
      </c>
      <c r="J65" s="63">
        <v>45698</v>
      </c>
      <c r="K65" s="64">
        <v>45709</v>
      </c>
      <c r="L65" s="65"/>
      <c r="M65" s="65"/>
      <c r="N65" s="62" t="str">
        <f>IFERROR(INDEX(學生名單!$B:$I,MATCH($B65,學生名單!$H:$H,0),8),"")</f>
        <v>mathurintasha@gmail.com</v>
      </c>
      <c r="O65" s="66"/>
    </row>
    <row r="66" spans="1:15" s="67" customFormat="1" ht="13.5">
      <c r="A66" s="295">
        <v>2</v>
      </c>
      <c r="B66" s="60" t="s">
        <v>490</v>
      </c>
      <c r="C66" s="61" t="s">
        <v>488</v>
      </c>
      <c r="D66" s="62" t="s">
        <v>369</v>
      </c>
      <c r="E66" s="60" t="str">
        <f>IFERROR(INDEX(學生名單!$B:$I,MATCH($B66,學生名單!$H:$H,0),7),"")</f>
        <v>Q19380</v>
      </c>
      <c r="F66" s="60" t="str">
        <f>IFERROR(INDEX(學生名單!$B:$I,MATCH($B66,學生名單!$H:$H,0),5),"")</f>
        <v>Chloe Nisha F. Jones</v>
      </c>
      <c r="G66" s="60" t="str">
        <f>IFERROR(INDEX(學生名單!$B:$I,MATCH($B66,學生名單!$H:$H,0),2),"")</f>
        <v>11157005A</v>
      </c>
      <c r="H66" s="61" t="str">
        <f>IFERROR(VLOOKUP($D66,大三學分表!$G:$J,2,FALSE),"")</f>
        <v>小兒外科Pediatric Surgery</v>
      </c>
      <c r="I66" s="61" t="str">
        <f>IFERROR(VLOOKUP($D66,大三學分表!$G:$J,4,FALSE),"")</f>
        <v>小兒外科Pediatric Surgery</v>
      </c>
      <c r="J66" s="63">
        <v>45712</v>
      </c>
      <c r="K66" s="64">
        <v>45723</v>
      </c>
      <c r="L66" s="65"/>
      <c r="M66" s="65"/>
      <c r="N66" s="62" t="str">
        <f>IFERROR(INDEX(學生名單!$B:$I,MATCH($B66,學生名單!$H:$H,0),8),"")</f>
        <v>chloenfj@gmail.com</v>
      </c>
      <c r="O66" s="66"/>
    </row>
    <row r="67" spans="1:15" s="67" customFormat="1" ht="13.5">
      <c r="A67" s="295">
        <v>2</v>
      </c>
      <c r="B67" s="60" t="s">
        <v>546</v>
      </c>
      <c r="C67" s="61" t="s">
        <v>544</v>
      </c>
      <c r="D67" s="62" t="s">
        <v>369</v>
      </c>
      <c r="E67" s="60" t="str">
        <f>IFERROR(INDEX(學生名單!$B:$I,MATCH($B67,學生名單!$H:$H,0),7),"")</f>
        <v>Q19392</v>
      </c>
      <c r="F67" s="60" t="str">
        <f>IFERROR(INDEX(學生名單!$B:$I,MATCH($B67,學生名單!$H:$H,0),5),"")</f>
        <v>Tanisha C. William</v>
      </c>
      <c r="G67" s="60" t="str">
        <f>IFERROR(INDEX(學生名單!$B:$I,MATCH($B67,學生名單!$H:$H,0),2),"")</f>
        <v>11157020A</v>
      </c>
      <c r="H67" s="61" t="str">
        <f>IFERROR(VLOOKUP($D67,大三學分表!$G:$J,2,FALSE),"")</f>
        <v>小兒外科Pediatric Surgery</v>
      </c>
      <c r="I67" s="61" t="str">
        <f>IFERROR(VLOOKUP($D67,大三學分表!$G:$J,4,FALSE),"")</f>
        <v>小兒外科Pediatric Surgery</v>
      </c>
      <c r="J67" s="63">
        <v>45712</v>
      </c>
      <c r="K67" s="64">
        <v>45723</v>
      </c>
      <c r="L67" s="65"/>
      <c r="M67" s="65"/>
      <c r="N67" s="62" t="str">
        <f>IFERROR(INDEX(學生名單!$B:$I,MATCH($B67,學生名單!$H:$H,0),8),"")</f>
        <v>tanishawilliam96@gmail.com</v>
      </c>
      <c r="O67" s="66"/>
    </row>
    <row r="68" spans="1:15" s="67" customFormat="1" ht="13.5">
      <c r="A68" s="295">
        <v>2</v>
      </c>
      <c r="B68" s="60" t="s">
        <v>550</v>
      </c>
      <c r="C68" s="61" t="s">
        <v>548</v>
      </c>
      <c r="D68" s="62" t="s">
        <v>369</v>
      </c>
      <c r="E68" s="60" t="str">
        <f>IFERROR(INDEX(學生名單!$B:$I,MATCH($B68,學生名單!$H:$H,0),7),"")</f>
        <v>Q19393</v>
      </c>
      <c r="F68" s="60" t="str">
        <f>IFERROR(INDEX(學生名單!$B:$I,MATCH($B68,學生名單!$H:$H,0),5),"")</f>
        <v>Tasha V. Mathurin</v>
      </c>
      <c r="G68" s="60" t="str">
        <f>IFERROR(INDEX(學生名單!$B:$I,MATCH($B68,學生名單!$H:$H,0),2),"")</f>
        <v>11157021A</v>
      </c>
      <c r="H68" s="61" t="str">
        <f>IFERROR(VLOOKUP($D68,大三學分表!$G:$J,2,FALSE),"")</f>
        <v>小兒外科Pediatric Surgery</v>
      </c>
      <c r="I68" s="61" t="str">
        <f>IFERROR(VLOOKUP($D68,大三學分表!$G:$J,4,FALSE),"")</f>
        <v>小兒外科Pediatric Surgery</v>
      </c>
      <c r="J68" s="63">
        <v>45712</v>
      </c>
      <c r="K68" s="64">
        <v>45723</v>
      </c>
      <c r="L68" s="65"/>
      <c r="M68" s="65"/>
      <c r="N68" s="62" t="str">
        <f>IFERROR(INDEX(學生名單!$B:$I,MATCH($B68,學生名單!$H:$H,0),8),"")</f>
        <v>mathurintasha@gmail.com</v>
      </c>
      <c r="O68" s="66"/>
    </row>
    <row r="69" spans="1:15" s="67" customFormat="1" ht="13.5">
      <c r="A69" s="295">
        <v>2</v>
      </c>
      <c r="B69" s="60" t="s">
        <v>490</v>
      </c>
      <c r="C69" s="61" t="s">
        <v>488</v>
      </c>
      <c r="D69" s="62" t="s">
        <v>370</v>
      </c>
      <c r="E69" s="60" t="str">
        <f>IFERROR(INDEX(學生名單!$B:$I,MATCH($B69,學生名單!$H:$H,0),7),"")</f>
        <v>Q19380</v>
      </c>
      <c r="F69" s="60" t="str">
        <f>IFERROR(INDEX(學生名單!$B:$I,MATCH($B69,學生名單!$H:$H,0),5),"")</f>
        <v>Chloe Nisha F. Jones</v>
      </c>
      <c r="G69" s="60" t="str">
        <f>IFERROR(INDEX(學生名單!$B:$I,MATCH($B69,學生名單!$H:$H,0),2),"")</f>
        <v>11157005A</v>
      </c>
      <c r="H69" s="61" t="str">
        <f>IFERROR(VLOOKUP($D69,大三學分表!$G:$J,2,FALSE),"")</f>
        <v>大腸直腸外科Colon &amp; Rectal Surgery</v>
      </c>
      <c r="I69" s="61" t="str">
        <f>IFERROR(VLOOKUP($D69,大三學分表!$G:$J,4,FALSE),"")</f>
        <v>大腸直腸外科Colon &amp; Rectal Surgery</v>
      </c>
      <c r="J69" s="64">
        <v>45726</v>
      </c>
      <c r="K69" s="64">
        <v>45737</v>
      </c>
      <c r="L69" s="65"/>
      <c r="M69" s="65"/>
      <c r="N69" s="62" t="str">
        <f>IFERROR(INDEX(學生名單!$B:$I,MATCH($B69,學生名單!$H:$H,0),8),"")</f>
        <v>chloenfj@gmail.com</v>
      </c>
      <c r="O69" s="66"/>
    </row>
    <row r="70" spans="1:15" s="67" customFormat="1" ht="13.5">
      <c r="A70" s="295">
        <v>2</v>
      </c>
      <c r="B70" s="60" t="s">
        <v>546</v>
      </c>
      <c r="C70" s="61" t="s">
        <v>544</v>
      </c>
      <c r="D70" s="62" t="s">
        <v>370</v>
      </c>
      <c r="E70" s="60" t="str">
        <f>IFERROR(INDEX(學生名單!$B:$I,MATCH($B70,學生名單!$H:$H,0),7),"")</f>
        <v>Q19392</v>
      </c>
      <c r="F70" s="60" t="str">
        <f>IFERROR(INDEX(學生名單!$B:$I,MATCH($B70,學生名單!$H:$H,0),5),"")</f>
        <v>Tanisha C. William</v>
      </c>
      <c r="G70" s="60" t="str">
        <f>IFERROR(INDEX(學生名單!$B:$I,MATCH($B70,學生名單!$H:$H,0),2),"")</f>
        <v>11157020A</v>
      </c>
      <c r="H70" s="61" t="str">
        <f>IFERROR(VLOOKUP($D70,大三學分表!$G:$J,2,FALSE),"")</f>
        <v>大腸直腸外科Colon &amp; Rectal Surgery</v>
      </c>
      <c r="I70" s="61" t="str">
        <f>IFERROR(VLOOKUP($D70,大三學分表!$G:$J,4,FALSE),"")</f>
        <v>大腸直腸外科Colon &amp; Rectal Surgery</v>
      </c>
      <c r="J70" s="64">
        <v>45726</v>
      </c>
      <c r="K70" s="64">
        <v>45737</v>
      </c>
      <c r="L70" s="65"/>
      <c r="M70" s="65"/>
      <c r="N70" s="62" t="str">
        <f>IFERROR(INDEX(學生名單!$B:$I,MATCH($B70,學生名單!$H:$H,0),8),"")</f>
        <v>tanishawilliam96@gmail.com</v>
      </c>
      <c r="O70" s="66"/>
    </row>
    <row r="71" spans="1:15" s="67" customFormat="1" ht="13.5">
      <c r="A71" s="295">
        <v>2</v>
      </c>
      <c r="B71" s="60" t="s">
        <v>550</v>
      </c>
      <c r="C71" s="61" t="s">
        <v>548</v>
      </c>
      <c r="D71" s="62" t="s">
        <v>370</v>
      </c>
      <c r="E71" s="60" t="str">
        <f>IFERROR(INDEX(學生名單!$B:$I,MATCH($B71,學生名單!$H:$H,0),7),"")</f>
        <v>Q19393</v>
      </c>
      <c r="F71" s="60" t="str">
        <f>IFERROR(INDEX(學生名單!$B:$I,MATCH($B71,學生名單!$H:$H,0),5),"")</f>
        <v>Tasha V. Mathurin</v>
      </c>
      <c r="G71" s="60" t="str">
        <f>IFERROR(INDEX(學生名單!$B:$I,MATCH($B71,學生名單!$H:$H,0),2),"")</f>
        <v>11157021A</v>
      </c>
      <c r="H71" s="61" t="str">
        <f>IFERROR(VLOOKUP($D71,大三學分表!$G:$J,2,FALSE),"")</f>
        <v>大腸直腸外科Colon &amp; Rectal Surgery</v>
      </c>
      <c r="I71" s="61" t="str">
        <f>IFERROR(VLOOKUP($D71,大三學分表!$G:$J,4,FALSE),"")</f>
        <v>大腸直腸外科Colon &amp; Rectal Surgery</v>
      </c>
      <c r="J71" s="64">
        <v>45726</v>
      </c>
      <c r="K71" s="64">
        <v>45737</v>
      </c>
      <c r="L71" s="65"/>
      <c r="M71" s="65"/>
      <c r="N71" s="62" t="str">
        <f>IFERROR(INDEX(學生名單!$B:$I,MATCH($B71,學生名單!$H:$H,0),8),"")</f>
        <v>mathurintasha@gmail.com</v>
      </c>
      <c r="O71" s="66"/>
    </row>
    <row r="72" spans="1:15" s="67" customFormat="1" ht="13.5">
      <c r="A72" s="295">
        <v>2</v>
      </c>
      <c r="B72" s="60" t="s">
        <v>490</v>
      </c>
      <c r="C72" s="61" t="s">
        <v>488</v>
      </c>
      <c r="D72" s="62" t="s">
        <v>372</v>
      </c>
      <c r="E72" s="60" t="str">
        <f>IFERROR(INDEX(學生名單!$B:$I,MATCH($B72,學生名單!$H:$H,0),7),"")</f>
        <v>Q19380</v>
      </c>
      <c r="F72" s="60" t="str">
        <f>IFERROR(INDEX(學生名單!$B:$I,MATCH($B72,學生名單!$H:$H,0),5),"")</f>
        <v>Chloe Nisha F. Jones</v>
      </c>
      <c r="G72" s="60" t="str">
        <f>IFERROR(INDEX(學生名單!$B:$I,MATCH($B72,學生名單!$H:$H,0),2),"")</f>
        <v>11157005A</v>
      </c>
      <c r="H72" s="61" t="str">
        <f>IFERROR(VLOOKUP($D72,大三學分表!$G:$J,2,FALSE),"")</f>
        <v>心臟外科Cardiovascular surgery</v>
      </c>
      <c r="I72" s="61" t="str">
        <f>IFERROR(VLOOKUP($D72,大三學分表!$G:$J,4,FALSE),"")</f>
        <v>心臟外科Cardiovascular surgery</v>
      </c>
      <c r="J72" s="75">
        <v>45740</v>
      </c>
      <c r="K72" s="64">
        <v>45753</v>
      </c>
      <c r="L72" s="65"/>
      <c r="M72" s="65"/>
      <c r="N72" s="62" t="str">
        <f>IFERROR(INDEX(學生名單!$B:$I,MATCH($B72,學生名單!$H:$H,0),8),"")</f>
        <v>chloenfj@gmail.com</v>
      </c>
      <c r="O72" s="66"/>
    </row>
    <row r="73" spans="1:15" s="67" customFormat="1" ht="13.5">
      <c r="A73" s="295">
        <v>2</v>
      </c>
      <c r="B73" s="60" t="s">
        <v>546</v>
      </c>
      <c r="C73" s="61" t="s">
        <v>544</v>
      </c>
      <c r="D73" s="62" t="s">
        <v>372</v>
      </c>
      <c r="E73" s="60" t="str">
        <f>IFERROR(INDEX(學生名單!$B:$I,MATCH($B73,學生名單!$H:$H,0),7),"")</f>
        <v>Q19392</v>
      </c>
      <c r="F73" s="60" t="str">
        <f>IFERROR(INDEX(學生名單!$B:$I,MATCH($B73,學生名單!$H:$H,0),5),"")</f>
        <v>Tanisha C. William</v>
      </c>
      <c r="G73" s="60" t="str">
        <f>IFERROR(INDEX(學生名單!$B:$I,MATCH($B73,學生名單!$H:$H,0),2),"")</f>
        <v>11157020A</v>
      </c>
      <c r="H73" s="61" t="str">
        <f>IFERROR(VLOOKUP($D73,大三學分表!$G:$J,2,FALSE),"")</f>
        <v>心臟外科Cardiovascular surgery</v>
      </c>
      <c r="I73" s="61" t="str">
        <f>IFERROR(VLOOKUP($D73,大三學分表!$G:$J,4,FALSE),"")</f>
        <v>心臟外科Cardiovascular surgery</v>
      </c>
      <c r="J73" s="75">
        <v>45740</v>
      </c>
      <c r="K73" s="64">
        <v>45754</v>
      </c>
      <c r="L73" s="65"/>
      <c r="M73" s="65"/>
      <c r="N73" s="62" t="str">
        <f>IFERROR(INDEX(學生名單!$B:$I,MATCH($B73,學生名單!$H:$H,0),8),"")</f>
        <v>tanishawilliam96@gmail.com</v>
      </c>
      <c r="O73" s="66"/>
    </row>
    <row r="74" spans="1:15" s="67" customFormat="1" ht="13.5">
      <c r="A74" s="295">
        <v>2</v>
      </c>
      <c r="B74" s="60" t="s">
        <v>550</v>
      </c>
      <c r="C74" s="61" t="s">
        <v>548</v>
      </c>
      <c r="D74" s="62" t="s">
        <v>372</v>
      </c>
      <c r="E74" s="60" t="str">
        <f>IFERROR(INDEX(學生名單!$B:$I,MATCH($B74,學生名單!$H:$H,0),7),"")</f>
        <v>Q19393</v>
      </c>
      <c r="F74" s="60" t="str">
        <f>IFERROR(INDEX(學生名單!$B:$I,MATCH($B74,學生名單!$H:$H,0),5),"")</f>
        <v>Tasha V. Mathurin</v>
      </c>
      <c r="G74" s="60" t="str">
        <f>IFERROR(INDEX(學生名單!$B:$I,MATCH($B74,學生名單!$H:$H,0),2),"")</f>
        <v>11157021A</v>
      </c>
      <c r="H74" s="61" t="str">
        <f>IFERROR(VLOOKUP($D74,大三學分表!$G:$J,2,FALSE),"")</f>
        <v>心臟外科Cardiovascular surgery</v>
      </c>
      <c r="I74" s="61" t="str">
        <f>IFERROR(VLOOKUP($D74,大三學分表!$G:$J,4,FALSE),"")</f>
        <v>心臟外科Cardiovascular surgery</v>
      </c>
      <c r="J74" s="75">
        <v>45740</v>
      </c>
      <c r="K74" s="64">
        <v>45755</v>
      </c>
      <c r="L74" s="65"/>
      <c r="M74" s="65"/>
      <c r="N74" s="62" t="str">
        <f>IFERROR(INDEX(學生名單!$B:$I,MATCH($B74,學生名單!$H:$H,0),8),"")</f>
        <v>mathurintasha@gmail.com</v>
      </c>
      <c r="O74" s="66"/>
    </row>
    <row r="75" spans="1:15" s="67" customFormat="1" ht="13.5">
      <c r="A75" s="295">
        <v>2</v>
      </c>
      <c r="B75" s="60" t="s">
        <v>490</v>
      </c>
      <c r="C75" s="61" t="s">
        <v>488</v>
      </c>
      <c r="D75" s="62" t="s">
        <v>373</v>
      </c>
      <c r="E75" s="60" t="str">
        <f>IFERROR(INDEX(學生名單!$B:$I,MATCH($B75,學生名單!$H:$H,0),7),"")</f>
        <v>Q19380</v>
      </c>
      <c r="F75" s="60" t="str">
        <f>IFERROR(INDEX(學生名單!$B:$I,MATCH($B75,學生名單!$H:$H,0),5),"")</f>
        <v>Chloe Nisha F. Jones</v>
      </c>
      <c r="G75" s="60" t="str">
        <f>IFERROR(INDEX(學生名單!$B:$I,MATCH($B75,學生名單!$H:$H,0),2),"")</f>
        <v>11157005A</v>
      </c>
      <c r="H75" s="61" t="str">
        <f>IFERROR(VLOOKUP($D75,大三學分表!$G:$J,2,FALSE),"")</f>
        <v>胸腔外科Thoracic Surgery</v>
      </c>
      <c r="I75" s="61" t="str">
        <f>IFERROR(VLOOKUP($D75,大三學分表!$G:$J,4,FALSE),"")</f>
        <v>胸腔外科Thoracic Surgery</v>
      </c>
      <c r="J75" s="75">
        <v>45754</v>
      </c>
      <c r="K75" s="64">
        <v>45765</v>
      </c>
      <c r="L75" s="65"/>
      <c r="M75" s="65"/>
      <c r="N75" s="62" t="str">
        <f>IFERROR(INDEX(學生名單!$B:$I,MATCH($B75,學生名單!$H:$H,0),8),"")</f>
        <v>chloenfj@gmail.com</v>
      </c>
      <c r="O75" s="66"/>
    </row>
    <row r="76" spans="1:15" s="67" customFormat="1" ht="13.5">
      <c r="A76" s="295">
        <v>2</v>
      </c>
      <c r="B76" s="60" t="s">
        <v>546</v>
      </c>
      <c r="C76" s="61" t="s">
        <v>544</v>
      </c>
      <c r="D76" s="62" t="s">
        <v>373</v>
      </c>
      <c r="E76" s="60" t="str">
        <f>IFERROR(INDEX(學生名單!$B:$I,MATCH($B76,學生名單!$H:$H,0),7),"")</f>
        <v>Q19392</v>
      </c>
      <c r="F76" s="60" t="str">
        <f>IFERROR(INDEX(學生名單!$B:$I,MATCH($B76,學生名單!$H:$H,0),5),"")</f>
        <v>Tanisha C. William</v>
      </c>
      <c r="G76" s="60" t="str">
        <f>IFERROR(INDEX(學生名單!$B:$I,MATCH($B76,學生名單!$H:$H,0),2),"")</f>
        <v>11157020A</v>
      </c>
      <c r="H76" s="61" t="str">
        <f>IFERROR(VLOOKUP($D76,大三學分表!$G:$J,2,FALSE),"")</f>
        <v>胸腔外科Thoracic Surgery</v>
      </c>
      <c r="I76" s="61" t="str">
        <f>IFERROR(VLOOKUP($D76,大三學分表!$G:$J,4,FALSE),"")</f>
        <v>胸腔外科Thoracic Surgery</v>
      </c>
      <c r="J76" s="75">
        <v>45754</v>
      </c>
      <c r="K76" s="64">
        <v>45765</v>
      </c>
      <c r="L76" s="65"/>
      <c r="M76" s="65"/>
      <c r="N76" s="62" t="str">
        <f>IFERROR(INDEX(學生名單!$B:$I,MATCH($B76,學生名單!$H:$H,0),8),"")</f>
        <v>tanishawilliam96@gmail.com</v>
      </c>
      <c r="O76" s="66"/>
    </row>
    <row r="77" spans="1:15" s="67" customFormat="1" ht="13.5">
      <c r="A77" s="295">
        <v>2</v>
      </c>
      <c r="B77" s="60" t="s">
        <v>550</v>
      </c>
      <c r="C77" s="61" t="s">
        <v>548</v>
      </c>
      <c r="D77" s="62" t="s">
        <v>373</v>
      </c>
      <c r="E77" s="60" t="str">
        <f>IFERROR(INDEX(學生名單!$B:$I,MATCH($B77,學生名單!$H:$H,0),7),"")</f>
        <v>Q19393</v>
      </c>
      <c r="F77" s="60" t="str">
        <f>IFERROR(INDEX(學生名單!$B:$I,MATCH($B77,學生名單!$H:$H,0),5),"")</f>
        <v>Tasha V. Mathurin</v>
      </c>
      <c r="G77" s="60" t="str">
        <f>IFERROR(INDEX(學生名單!$B:$I,MATCH($B77,學生名單!$H:$H,0),2),"")</f>
        <v>11157021A</v>
      </c>
      <c r="H77" s="61" t="str">
        <f>IFERROR(VLOOKUP($D77,大三學分表!$G:$J,2,FALSE),"")</f>
        <v>胸腔外科Thoracic Surgery</v>
      </c>
      <c r="I77" s="61" t="str">
        <f>IFERROR(VLOOKUP($D77,大三學分表!$G:$J,4,FALSE),"")</f>
        <v>胸腔外科Thoracic Surgery</v>
      </c>
      <c r="J77" s="75">
        <v>45754</v>
      </c>
      <c r="K77" s="64">
        <v>45765</v>
      </c>
      <c r="L77" s="65"/>
      <c r="M77" s="65"/>
      <c r="N77" s="62" t="str">
        <f>IFERROR(INDEX(學生名單!$B:$I,MATCH($B77,學生名單!$H:$H,0),8),"")</f>
        <v>mathurintasha@gmail.com</v>
      </c>
      <c r="O77" s="66"/>
    </row>
    <row r="78" spans="1:15" s="67" customFormat="1" ht="13.5">
      <c r="A78" s="295">
        <v>2</v>
      </c>
      <c r="B78" s="60" t="s">
        <v>490</v>
      </c>
      <c r="C78" s="61" t="s">
        <v>488</v>
      </c>
      <c r="D78" s="62" t="s">
        <v>251</v>
      </c>
      <c r="E78" s="60" t="str">
        <f>IFERROR(INDEX(學生名單!$B:$I,MATCH($B78,學生名單!$H:$H,0),7),"")</f>
        <v>Q19380</v>
      </c>
      <c r="F78" s="60" t="str">
        <f>IFERROR(INDEX(學生名單!$B:$I,MATCH($B78,學生名單!$H:$H,0),5),"")</f>
        <v>Chloe Nisha F. Jones</v>
      </c>
      <c r="G78" s="60" t="str">
        <f>IFERROR(INDEX(學生名單!$B:$I,MATCH($B78,學生名單!$H:$H,0),2),"")</f>
        <v>11157005A</v>
      </c>
      <c r="H78" s="61" t="str">
        <f>IFERROR(VLOOKUP($D78,大三學分表!$G:$J,2,FALSE),"")</f>
        <v>家醫部Family Medicine</v>
      </c>
      <c r="I78" s="61" t="str">
        <f>IFERROR(VLOOKUP($D78,大三學分表!$G:$J,4,FALSE),"")</f>
        <v>家醫科見習(Family and Community
Medicine)</v>
      </c>
      <c r="J78" s="75">
        <v>45768</v>
      </c>
      <c r="K78" s="64">
        <v>45793</v>
      </c>
      <c r="L78" s="65"/>
      <c r="M78" s="65"/>
      <c r="N78" s="62" t="str">
        <f>IFERROR(INDEX(學生名單!$B:$I,MATCH($B78,學生名單!$H:$H,0),8),"")</f>
        <v>chloenfj@gmail.com</v>
      </c>
      <c r="O78" s="66"/>
    </row>
    <row r="79" spans="1:15" s="67" customFormat="1" ht="13.5">
      <c r="A79" s="295">
        <v>2</v>
      </c>
      <c r="B79" s="60" t="s">
        <v>546</v>
      </c>
      <c r="C79" s="61" t="s">
        <v>544</v>
      </c>
      <c r="D79" s="62" t="s">
        <v>251</v>
      </c>
      <c r="E79" s="60" t="str">
        <f>IFERROR(INDEX(學生名單!$B:$I,MATCH($B79,學生名單!$H:$H,0),7),"")</f>
        <v>Q19392</v>
      </c>
      <c r="F79" s="60" t="str">
        <f>IFERROR(INDEX(學生名單!$B:$I,MATCH($B79,學生名單!$H:$H,0),5),"")</f>
        <v>Tanisha C. William</v>
      </c>
      <c r="G79" s="60" t="str">
        <f>IFERROR(INDEX(學生名單!$B:$I,MATCH($B79,學生名單!$H:$H,0),2),"")</f>
        <v>11157020A</v>
      </c>
      <c r="H79" s="61" t="str">
        <f>IFERROR(VLOOKUP($D79,大三學分表!$G:$J,2,FALSE),"")</f>
        <v>家醫部Family Medicine</v>
      </c>
      <c r="I79" s="61" t="str">
        <f>IFERROR(VLOOKUP($D79,大三學分表!$G:$J,4,FALSE),"")</f>
        <v>家醫科見習(Family and Community
Medicine)</v>
      </c>
      <c r="J79" s="75">
        <v>45768</v>
      </c>
      <c r="K79" s="64">
        <v>45793</v>
      </c>
      <c r="L79" s="65"/>
      <c r="M79" s="65"/>
      <c r="N79" s="62" t="str">
        <f>IFERROR(INDEX(學生名單!$B:$I,MATCH($B79,學生名單!$H:$H,0),8),"")</f>
        <v>tanishawilliam96@gmail.com</v>
      </c>
      <c r="O79" s="66"/>
    </row>
    <row r="80" spans="1:15" s="67" customFormat="1" ht="13.5">
      <c r="A80" s="295">
        <v>2</v>
      </c>
      <c r="B80" s="60" t="s">
        <v>550</v>
      </c>
      <c r="C80" s="61" t="s">
        <v>548</v>
      </c>
      <c r="D80" s="62" t="s">
        <v>251</v>
      </c>
      <c r="E80" s="60" t="str">
        <f>IFERROR(INDEX(學生名單!$B:$I,MATCH($B80,學生名單!$H:$H,0),7),"")</f>
        <v>Q19393</v>
      </c>
      <c r="F80" s="60" t="str">
        <f>IFERROR(INDEX(學生名單!$B:$I,MATCH($B80,學生名單!$H:$H,0),5),"")</f>
        <v>Tasha V. Mathurin</v>
      </c>
      <c r="G80" s="60" t="str">
        <f>IFERROR(INDEX(學生名單!$B:$I,MATCH($B80,學生名單!$H:$H,0),2),"")</f>
        <v>11157021A</v>
      </c>
      <c r="H80" s="61" t="str">
        <f>IFERROR(VLOOKUP($D80,大三學分表!$G:$J,2,FALSE),"")</f>
        <v>家醫部Family Medicine</v>
      </c>
      <c r="I80" s="61" t="str">
        <f>IFERROR(VLOOKUP($D80,大三學分表!$G:$J,4,FALSE),"")</f>
        <v>家醫科見習(Family and Community
Medicine)</v>
      </c>
      <c r="J80" s="75">
        <v>45768</v>
      </c>
      <c r="K80" s="64">
        <v>45793</v>
      </c>
      <c r="L80" s="65"/>
      <c r="M80" s="65"/>
      <c r="N80" s="62" t="str">
        <f>IFERROR(INDEX(學生名單!$B:$I,MATCH($B80,學生名單!$H:$H,0),8),"")</f>
        <v>mathurintasha@gmail.com</v>
      </c>
      <c r="O80" s="66"/>
    </row>
    <row r="81" spans="1:15" s="67" customFormat="1" ht="13.5">
      <c r="A81" s="295">
        <v>2</v>
      </c>
      <c r="B81" s="60" t="s">
        <v>490</v>
      </c>
      <c r="C81" s="61" t="s">
        <v>488</v>
      </c>
      <c r="D81" s="62" t="s">
        <v>361</v>
      </c>
      <c r="E81" s="60" t="str">
        <f>IFERROR(INDEX(學生名單!$B:$I,MATCH($B81,學生名單!$H:$H,0),7),"")</f>
        <v>Q19380</v>
      </c>
      <c r="F81" s="60" t="str">
        <f>IFERROR(INDEX(學生名單!$B:$I,MATCH($B81,學生名單!$H:$H,0),5),"")</f>
        <v>Chloe Nisha F. Jones</v>
      </c>
      <c r="G81" s="60" t="str">
        <f>IFERROR(INDEX(學生名單!$B:$I,MATCH($B81,學生名單!$H:$H,0),2),"")</f>
        <v>11157005A</v>
      </c>
      <c r="H81" s="61" t="str">
        <f>IFERROR(VLOOKUP($D81,大三學分表!$G:$J,2,FALSE),"")</f>
        <v>一般醫學科General Medicine</v>
      </c>
      <c r="I81" s="61" t="str">
        <f>IFERROR(VLOOKUP($D81,大三學分表!$G:$J,4,FALSE),"")</f>
        <v>一般醫學內科General Medicine</v>
      </c>
      <c r="J81" s="75">
        <v>45796</v>
      </c>
      <c r="K81" s="64">
        <v>45821</v>
      </c>
      <c r="L81" s="65"/>
      <c r="M81" s="65"/>
      <c r="N81" s="62" t="str">
        <f>IFERROR(INDEX(學生名單!$B:$I,MATCH($B81,學生名單!$H:$H,0),8),"")</f>
        <v>chloenfj@gmail.com</v>
      </c>
      <c r="O81" s="66"/>
    </row>
    <row r="82" spans="1:15" s="67" customFormat="1" ht="13.5">
      <c r="A82" s="295">
        <v>2</v>
      </c>
      <c r="B82" s="60" t="s">
        <v>546</v>
      </c>
      <c r="C82" s="61" t="s">
        <v>544</v>
      </c>
      <c r="D82" s="62" t="s">
        <v>361</v>
      </c>
      <c r="E82" s="60" t="str">
        <f>IFERROR(INDEX(學生名單!$B:$I,MATCH($B82,學生名單!$H:$H,0),7),"")</f>
        <v>Q19392</v>
      </c>
      <c r="F82" s="60" t="str">
        <f>IFERROR(INDEX(學生名單!$B:$I,MATCH($B82,學生名單!$H:$H,0),5),"")</f>
        <v>Tanisha C. William</v>
      </c>
      <c r="G82" s="60" t="str">
        <f>IFERROR(INDEX(學生名單!$B:$I,MATCH($B82,學生名單!$H:$H,0),2),"")</f>
        <v>11157020A</v>
      </c>
      <c r="H82" s="61" t="str">
        <f>IFERROR(VLOOKUP($D82,大三學分表!$G:$J,2,FALSE),"")</f>
        <v>一般醫學科General Medicine</v>
      </c>
      <c r="I82" s="61" t="str">
        <f>IFERROR(VLOOKUP($D82,大三學分表!$G:$J,4,FALSE),"")</f>
        <v>一般醫學內科General Medicine</v>
      </c>
      <c r="J82" s="75">
        <v>45796</v>
      </c>
      <c r="K82" s="64">
        <v>45821</v>
      </c>
      <c r="L82" s="65"/>
      <c r="M82" s="65"/>
      <c r="N82" s="62" t="str">
        <f>IFERROR(INDEX(學生名單!$B:$I,MATCH($B82,學生名單!$H:$H,0),8),"")</f>
        <v>tanishawilliam96@gmail.com</v>
      </c>
      <c r="O82" s="66"/>
    </row>
    <row r="83" spans="1:15" s="67" customFormat="1" ht="13.5">
      <c r="A83" s="295">
        <v>2</v>
      </c>
      <c r="B83" s="60" t="s">
        <v>550</v>
      </c>
      <c r="C83" s="61" t="s">
        <v>548</v>
      </c>
      <c r="D83" s="62" t="s">
        <v>361</v>
      </c>
      <c r="E83" s="60" t="str">
        <f>IFERROR(INDEX(學生名單!$B:$I,MATCH($B83,學生名單!$H:$H,0),7),"")</f>
        <v>Q19393</v>
      </c>
      <c r="F83" s="60" t="str">
        <f>IFERROR(INDEX(學生名單!$B:$I,MATCH($B83,學生名單!$H:$H,0),5),"")</f>
        <v>Tasha V. Mathurin</v>
      </c>
      <c r="G83" s="60" t="str">
        <f>IFERROR(INDEX(學生名單!$B:$I,MATCH($B83,學生名單!$H:$H,0),2),"")</f>
        <v>11157021A</v>
      </c>
      <c r="H83" s="61" t="str">
        <f>IFERROR(VLOOKUP($D83,大三學分表!$G:$J,2,FALSE),"")</f>
        <v>一般醫學科General Medicine</v>
      </c>
      <c r="I83" s="61" t="str">
        <f>IFERROR(VLOOKUP($D83,大三學分表!$G:$J,4,FALSE),"")</f>
        <v>一般醫學內科General Medicine</v>
      </c>
      <c r="J83" s="75">
        <v>45796</v>
      </c>
      <c r="K83" s="64">
        <v>45821</v>
      </c>
      <c r="L83" s="65"/>
      <c r="M83" s="65"/>
      <c r="N83" s="62" t="str">
        <f>IFERROR(INDEX(學生名單!$B:$I,MATCH($B83,學生名單!$H:$H,0),8),"")</f>
        <v>mathurintasha@gmail.com</v>
      </c>
      <c r="O83" s="66"/>
    </row>
    <row r="84" spans="1:15" s="67" customFormat="1">
      <c r="A84" s="60">
        <v>3</v>
      </c>
      <c r="B84" s="60" t="s">
        <v>494</v>
      </c>
      <c r="C84" s="61" t="s">
        <v>492</v>
      </c>
      <c r="D84" s="62" t="s">
        <v>363</v>
      </c>
      <c r="E84" s="60" t="str">
        <f>IFERROR(INDEX(學生名單!$B:$I,MATCH($B84,學生名單!$H:$H,0),7),"")</f>
        <v>Q19381</v>
      </c>
      <c r="F84" s="60" t="str">
        <f>IFERROR(INDEX(學生名單!$B:$I,MATCH($B84,學生名單!$H:$H,0),5),"")</f>
        <v>Danielle B. Gibson</v>
      </c>
      <c r="G84" s="60" t="str">
        <f>IFERROR(INDEX(學生名單!$B:$I,MATCH($B84,學生名單!$H:$H,0),2),"")</f>
        <v>11157006A</v>
      </c>
      <c r="H84" s="61" t="str">
        <f>IFERROR(VLOOKUP($D84,大三學分表!$G:$J,2,FALSE),"")</f>
        <v>胃腸肝膽科Gastrointestinal Hepatobiliary</v>
      </c>
      <c r="I84" s="61" t="str">
        <f>IFERROR(VLOOKUP($D84,大三學分表!$G:$J,4,FALSE),"")</f>
        <v>胃腸肝膽科Gastrointestinal Hepatobiliary</v>
      </c>
      <c r="J84" s="63">
        <v>45523</v>
      </c>
      <c r="K84" s="64">
        <v>45548</v>
      </c>
      <c r="L84" s="65"/>
      <c r="M84" s="65"/>
      <c r="N84" s="62" t="str">
        <f>IFERROR(INDEX(學生名單!$B:$I,MATCH($B84,學生名單!$H:$H,0),8),"")</f>
        <v>daniellebiangela@gmail.com</v>
      </c>
      <c r="O84" s="66"/>
    </row>
    <row r="85" spans="1:15" s="67" customFormat="1">
      <c r="A85" s="60">
        <v>3</v>
      </c>
      <c r="B85" s="60" t="s">
        <v>510</v>
      </c>
      <c r="C85" s="61" t="s">
        <v>508</v>
      </c>
      <c r="D85" s="62" t="s">
        <v>363</v>
      </c>
      <c r="E85" s="60" t="str">
        <f>IFERROR(INDEX(學生名單!$B:$I,MATCH($B85,學生名單!$H:$H,0),7),"")</f>
        <v>Q19385</v>
      </c>
      <c r="F85" s="60" t="str">
        <f>IFERROR(INDEX(學生名單!$B:$I,MATCH($B85,學生名單!$H:$H,0),5),"")</f>
        <v>Joanna E. Elvir</v>
      </c>
      <c r="G85" s="60" t="str">
        <f>IFERROR(INDEX(學生名單!$B:$I,MATCH($B85,學生名單!$H:$H,0),2),"")</f>
        <v>11157011A</v>
      </c>
      <c r="H85" s="61" t="str">
        <f>IFERROR(VLOOKUP($D85,大三學分表!$G:$J,2,FALSE),"")</f>
        <v>胃腸肝膽科Gastrointestinal Hepatobiliary</v>
      </c>
      <c r="I85" s="61" t="str">
        <f>IFERROR(VLOOKUP($D85,大三學分表!$G:$J,4,FALSE),"")</f>
        <v>胃腸肝膽科Gastrointestinal Hepatobiliary</v>
      </c>
      <c r="J85" s="63">
        <v>45523</v>
      </c>
      <c r="K85" s="64">
        <v>45548</v>
      </c>
      <c r="L85" s="65"/>
      <c r="M85" s="65"/>
      <c r="N85" s="62" t="str">
        <f>IFERROR(INDEX(學生名單!$B:$I,MATCH($B85,學生名單!$H:$H,0),8),"")</f>
        <v>joannaelvir19@gmail.com</v>
      </c>
      <c r="O85" s="66"/>
    </row>
    <row r="86" spans="1:15" s="67" customFormat="1">
      <c r="A86" s="60">
        <v>3</v>
      </c>
      <c r="B86" s="60" t="s">
        <v>514</v>
      </c>
      <c r="C86" s="61" t="s">
        <v>512</v>
      </c>
      <c r="D86" s="62" t="s">
        <v>363</v>
      </c>
      <c r="E86" s="60" t="str">
        <f>IFERROR(INDEX(學生名單!$B:$I,MATCH($B86,學生名單!$H:$H,0),7),"")</f>
        <v>Q19398</v>
      </c>
      <c r="F86" s="60" t="str">
        <f>IFERROR(INDEX(學生名單!$B:$I,MATCH($B86,學生名單!$H:$H,0),5),"")</f>
        <v>Kaliesha K. Usher</v>
      </c>
      <c r="G86" s="60" t="str">
        <f>IFERROR(INDEX(學生名單!$B:$I,MATCH($B86,學生名單!$H:$H,0),2),"")</f>
        <v>11157012A</v>
      </c>
      <c r="H86" s="61" t="str">
        <f>IFERROR(VLOOKUP($D86,大三學分表!$G:$J,2,FALSE),"")</f>
        <v>胃腸肝膽科Gastrointestinal Hepatobiliary</v>
      </c>
      <c r="I86" s="61" t="str">
        <f>IFERROR(VLOOKUP($D86,大三學分表!$G:$J,4,FALSE),"")</f>
        <v>胃腸肝膽科Gastrointestinal Hepatobiliary</v>
      </c>
      <c r="J86" s="63">
        <v>45523</v>
      </c>
      <c r="K86" s="64">
        <v>45548</v>
      </c>
      <c r="L86" s="65"/>
      <c r="M86" s="65"/>
      <c r="N86" s="62" t="str">
        <f>IFERROR(INDEX(學生名單!$B:$I,MATCH($B86,學生名單!$H:$H,0),8),"")</f>
        <v>kalzusher10@gmail.com</v>
      </c>
      <c r="O86" s="66"/>
    </row>
    <row r="87" spans="1:15" s="67" customFormat="1">
      <c r="A87" s="60">
        <v>3</v>
      </c>
      <c r="B87" s="60" t="s">
        <v>494</v>
      </c>
      <c r="C87" s="61" t="s">
        <v>492</v>
      </c>
      <c r="D87" s="62" t="s">
        <v>364</v>
      </c>
      <c r="E87" s="60" t="str">
        <f>IFERROR(INDEX(學生名單!$B:$I,MATCH($B87,學生名單!$H:$H,0),7),"")</f>
        <v>Q19381</v>
      </c>
      <c r="F87" s="60" t="str">
        <f>IFERROR(INDEX(學生名單!$B:$I,MATCH($B87,學生名單!$H:$H,0),5),"")</f>
        <v>Danielle B. Gibson</v>
      </c>
      <c r="G87" s="60" t="str">
        <f>IFERROR(INDEX(學生名單!$B:$I,MATCH($B87,學生名單!$H:$H,0),2),"")</f>
        <v>11157006A</v>
      </c>
      <c r="H87" s="61" t="str">
        <f>IFERROR(VLOOKUP($D87,大三學分表!$G:$J,2,FALSE),"")</f>
        <v>胸腔內科Chest Medicine</v>
      </c>
      <c r="I87" s="61" t="str">
        <f>IFERROR(VLOOKUP($D87,大三學分表!$G:$J,4,FALSE),"")</f>
        <v>胸腔內科Chest Medicine</v>
      </c>
      <c r="J87" s="63">
        <v>45551</v>
      </c>
      <c r="K87" s="64">
        <v>45576</v>
      </c>
      <c r="L87" s="65"/>
      <c r="M87" s="65"/>
      <c r="N87" s="62" t="str">
        <f>IFERROR(INDEX(學生名單!$B:$I,MATCH($B87,學生名單!$H:$H,0),8),"")</f>
        <v>daniellebiangela@gmail.com</v>
      </c>
      <c r="O87" s="66"/>
    </row>
    <row r="88" spans="1:15" s="67" customFormat="1">
      <c r="A88" s="60">
        <v>3</v>
      </c>
      <c r="B88" s="60" t="s">
        <v>510</v>
      </c>
      <c r="C88" s="61" t="s">
        <v>508</v>
      </c>
      <c r="D88" s="62" t="s">
        <v>364</v>
      </c>
      <c r="E88" s="60" t="str">
        <f>IFERROR(INDEX(學生名單!$B:$I,MATCH($B88,學生名單!$H:$H,0),7),"")</f>
        <v>Q19385</v>
      </c>
      <c r="F88" s="60" t="str">
        <f>IFERROR(INDEX(學生名單!$B:$I,MATCH($B88,學生名單!$H:$H,0),5),"")</f>
        <v>Joanna E. Elvir</v>
      </c>
      <c r="G88" s="60" t="str">
        <f>IFERROR(INDEX(學生名單!$B:$I,MATCH($B88,學生名單!$H:$H,0),2),"")</f>
        <v>11157011A</v>
      </c>
      <c r="H88" s="61" t="str">
        <f>IFERROR(VLOOKUP($D88,大三學分表!$G:$J,2,FALSE),"")</f>
        <v>胸腔內科Chest Medicine</v>
      </c>
      <c r="I88" s="61" t="str">
        <f>IFERROR(VLOOKUP($D88,大三學分表!$G:$J,4,FALSE),"")</f>
        <v>胸腔內科Chest Medicine</v>
      </c>
      <c r="J88" s="63">
        <v>45551</v>
      </c>
      <c r="K88" s="64">
        <v>45576</v>
      </c>
      <c r="L88" s="65"/>
      <c r="M88" s="65"/>
      <c r="N88" s="62" t="str">
        <f>IFERROR(INDEX(學生名單!$B:$I,MATCH($B88,學生名單!$H:$H,0),8),"")</f>
        <v>joannaelvir19@gmail.com</v>
      </c>
      <c r="O88" s="66"/>
    </row>
    <row r="89" spans="1:15" s="67" customFormat="1">
      <c r="A89" s="60">
        <v>3</v>
      </c>
      <c r="B89" s="60" t="s">
        <v>514</v>
      </c>
      <c r="C89" s="61" t="s">
        <v>512</v>
      </c>
      <c r="D89" s="62" t="s">
        <v>364</v>
      </c>
      <c r="E89" s="60" t="str">
        <f>IFERROR(INDEX(學生名單!$B:$I,MATCH($B89,學生名單!$H:$H,0),7),"")</f>
        <v>Q19398</v>
      </c>
      <c r="F89" s="60" t="str">
        <f>IFERROR(INDEX(學生名單!$B:$I,MATCH($B89,學生名單!$H:$H,0),5),"")</f>
        <v>Kaliesha K. Usher</v>
      </c>
      <c r="G89" s="60" t="str">
        <f>IFERROR(INDEX(學生名單!$B:$I,MATCH($B89,學生名單!$H:$H,0),2),"")</f>
        <v>11157012A</v>
      </c>
      <c r="H89" s="61" t="str">
        <f>IFERROR(VLOOKUP($D89,大三學分表!$G:$J,2,FALSE),"")</f>
        <v>胸腔內科Chest Medicine</v>
      </c>
      <c r="I89" s="61" t="str">
        <f>IFERROR(VLOOKUP($D89,大三學分表!$G:$J,4,FALSE),"")</f>
        <v>胸腔內科Chest Medicine</v>
      </c>
      <c r="J89" s="63">
        <v>45551</v>
      </c>
      <c r="K89" s="64">
        <v>45576</v>
      </c>
      <c r="L89" s="65"/>
      <c r="M89" s="65"/>
      <c r="N89" s="62" t="str">
        <f>IFERROR(INDEX(學生名單!$B:$I,MATCH($B89,學生名單!$H:$H,0),8),"")</f>
        <v>kalzusher10@gmail.com</v>
      </c>
      <c r="O89" s="66"/>
    </row>
    <row r="90" spans="1:15" s="67" customFormat="1" ht="13.5">
      <c r="A90" s="295">
        <v>3</v>
      </c>
      <c r="B90" s="60" t="s">
        <v>494</v>
      </c>
      <c r="C90" s="61" t="s">
        <v>492</v>
      </c>
      <c r="D90" s="62" t="s">
        <v>365</v>
      </c>
      <c r="E90" s="60" t="str">
        <f>IFERROR(INDEX(學生名單!$B:$I,MATCH($B90,學生名單!$H:$H,0),7),"")</f>
        <v>Q19381</v>
      </c>
      <c r="F90" s="60" t="str">
        <f>IFERROR(INDEX(學生名單!$B:$I,MATCH($B90,學生名單!$H:$H,0),5),"")</f>
        <v>Danielle B. Gibson</v>
      </c>
      <c r="G90" s="60" t="str">
        <f>IFERROR(INDEX(學生名單!$B:$I,MATCH($B90,學生名單!$H:$H,0),2),"")</f>
        <v>11157006A</v>
      </c>
      <c r="H90" s="61" t="str">
        <f>IFERROR(VLOOKUP($D90,大三學分表!$G:$J,2,FALSE),"")</f>
        <v>心臟內科Cardiology</v>
      </c>
      <c r="I90" s="61" t="str">
        <f>IFERROR(VLOOKUP($D90,大三學分表!$G:$J,4,FALSE),"")</f>
        <v>心臟內科Cardiology</v>
      </c>
      <c r="J90" s="63">
        <v>45579</v>
      </c>
      <c r="K90" s="63">
        <v>45604</v>
      </c>
      <c r="L90" s="65"/>
      <c r="M90" s="65"/>
      <c r="N90" s="62" t="str">
        <f>IFERROR(INDEX(學生名單!$B:$I,MATCH($B90,學生名單!$H:$H,0),8),"")</f>
        <v>daniellebiangela@gmail.com</v>
      </c>
      <c r="O90" s="66"/>
    </row>
    <row r="91" spans="1:15" s="67" customFormat="1" ht="13.5">
      <c r="A91" s="295">
        <v>3</v>
      </c>
      <c r="B91" s="60" t="s">
        <v>510</v>
      </c>
      <c r="C91" s="61" t="s">
        <v>508</v>
      </c>
      <c r="D91" s="62" t="s">
        <v>365</v>
      </c>
      <c r="E91" s="60" t="str">
        <f>IFERROR(INDEX(學生名單!$B:$I,MATCH($B91,學生名單!$H:$H,0),7),"")</f>
        <v>Q19385</v>
      </c>
      <c r="F91" s="60" t="str">
        <f>IFERROR(INDEX(學生名單!$B:$I,MATCH($B91,學生名單!$H:$H,0),5),"")</f>
        <v>Joanna E. Elvir</v>
      </c>
      <c r="G91" s="60" t="str">
        <f>IFERROR(INDEX(學生名單!$B:$I,MATCH($B91,學生名單!$H:$H,0),2),"")</f>
        <v>11157011A</v>
      </c>
      <c r="H91" s="61" t="str">
        <f>IFERROR(VLOOKUP($D91,大三學分表!$G:$J,2,FALSE),"")</f>
        <v>心臟內科Cardiology</v>
      </c>
      <c r="I91" s="61" t="str">
        <f>IFERROR(VLOOKUP($D91,大三學分表!$G:$J,4,FALSE),"")</f>
        <v>心臟內科Cardiology</v>
      </c>
      <c r="J91" s="63">
        <v>45579</v>
      </c>
      <c r="K91" s="63">
        <v>45604</v>
      </c>
      <c r="L91" s="65"/>
      <c r="M91" s="65"/>
      <c r="N91" s="62" t="str">
        <f>IFERROR(INDEX(學生名單!$B:$I,MATCH($B91,學生名單!$H:$H,0),8),"")</f>
        <v>joannaelvir19@gmail.com</v>
      </c>
      <c r="O91" s="66"/>
    </row>
    <row r="92" spans="1:15" s="67" customFormat="1" ht="13.5">
      <c r="A92" s="295">
        <v>3</v>
      </c>
      <c r="B92" s="60" t="s">
        <v>514</v>
      </c>
      <c r="C92" s="61" t="s">
        <v>512</v>
      </c>
      <c r="D92" s="62" t="s">
        <v>365</v>
      </c>
      <c r="E92" s="60" t="str">
        <f>IFERROR(INDEX(學生名單!$B:$I,MATCH($B92,學生名單!$H:$H,0),7),"")</f>
        <v>Q19398</v>
      </c>
      <c r="F92" s="60" t="str">
        <f>IFERROR(INDEX(學生名單!$B:$I,MATCH($B92,學生名單!$H:$H,0),5),"")</f>
        <v>Kaliesha K. Usher</v>
      </c>
      <c r="G92" s="60" t="str">
        <f>IFERROR(INDEX(學生名單!$B:$I,MATCH($B92,學生名單!$H:$H,0),2),"")</f>
        <v>11157012A</v>
      </c>
      <c r="H92" s="61" t="str">
        <f>IFERROR(VLOOKUP($D92,大三學分表!$G:$J,2,FALSE),"")</f>
        <v>心臟內科Cardiology</v>
      </c>
      <c r="I92" s="61" t="str">
        <f>IFERROR(VLOOKUP($D92,大三學分表!$G:$J,4,FALSE),"")</f>
        <v>心臟內科Cardiology</v>
      </c>
      <c r="J92" s="63">
        <v>45579</v>
      </c>
      <c r="K92" s="63">
        <v>45604</v>
      </c>
      <c r="L92" s="65"/>
      <c r="M92" s="65"/>
      <c r="N92" s="62" t="str">
        <f>IFERROR(INDEX(學生名單!$B:$I,MATCH($B92,學生名單!$H:$H,0),8),"")</f>
        <v>kalzusher10@gmail.com</v>
      </c>
      <c r="O92" s="66"/>
    </row>
    <row r="93" spans="1:15" s="67" customFormat="1" ht="13.5">
      <c r="A93" s="295">
        <v>3</v>
      </c>
      <c r="B93" s="60" t="s">
        <v>494</v>
      </c>
      <c r="C93" s="61" t="s">
        <v>492</v>
      </c>
      <c r="D93" s="62" t="s">
        <v>361</v>
      </c>
      <c r="E93" s="60" t="str">
        <f>IFERROR(INDEX(學生名單!$B:$I,MATCH($B93,學生名單!$H:$H,0),7),"")</f>
        <v>Q19381</v>
      </c>
      <c r="F93" s="60" t="str">
        <f>IFERROR(INDEX(學生名單!$B:$I,MATCH($B93,學生名單!$H:$H,0),5),"")</f>
        <v>Danielle B. Gibson</v>
      </c>
      <c r="G93" s="60" t="str">
        <f>IFERROR(INDEX(學生名單!$B:$I,MATCH($B93,學生名單!$H:$H,0),2),"")</f>
        <v>11157006A</v>
      </c>
      <c r="H93" s="307" t="str">
        <f>IFERROR(VLOOKUP($D93,大三學分表!$G:$J,2,FALSE),"")</f>
        <v>一般醫學科General Medicine</v>
      </c>
      <c r="I93" s="307" t="str">
        <f>IFERROR(VLOOKUP($D93,大三學分表!$G:$J,4,FALSE),"")</f>
        <v>一般醫學內科General Medicine</v>
      </c>
      <c r="J93" s="71">
        <v>45607</v>
      </c>
      <c r="K93" s="71">
        <v>45632</v>
      </c>
      <c r="L93" s="65"/>
      <c r="M93" s="65"/>
      <c r="N93" s="62" t="str">
        <f>IFERROR(INDEX(學生名單!$B:$I,MATCH($B93,學生名單!$H:$H,0),8),"")</f>
        <v>daniellebiangela@gmail.com</v>
      </c>
      <c r="O93" s="66"/>
    </row>
    <row r="94" spans="1:15" s="67" customFormat="1" ht="13.5">
      <c r="A94" s="295">
        <v>3</v>
      </c>
      <c r="B94" s="60" t="s">
        <v>510</v>
      </c>
      <c r="C94" s="61" t="s">
        <v>508</v>
      </c>
      <c r="D94" s="62" t="s">
        <v>361</v>
      </c>
      <c r="E94" s="60" t="str">
        <f>IFERROR(INDEX(學生名單!$B:$I,MATCH($B94,學生名單!$H:$H,0),7),"")</f>
        <v>Q19385</v>
      </c>
      <c r="F94" s="60" t="str">
        <f>IFERROR(INDEX(學生名單!$B:$I,MATCH($B94,學生名單!$H:$H,0),5),"")</f>
        <v>Joanna E. Elvir</v>
      </c>
      <c r="G94" s="60" t="str">
        <f>IFERROR(INDEX(學生名單!$B:$I,MATCH($B94,學生名單!$H:$H,0),2),"")</f>
        <v>11157011A</v>
      </c>
      <c r="H94" s="307" t="str">
        <f>IFERROR(VLOOKUP($D94,大三學分表!$G:$J,2,FALSE),"")</f>
        <v>一般醫學科General Medicine</v>
      </c>
      <c r="I94" s="307" t="str">
        <f>IFERROR(VLOOKUP($D94,大三學分表!$G:$J,4,FALSE),"")</f>
        <v>一般醫學內科General Medicine</v>
      </c>
      <c r="J94" s="71">
        <v>45607</v>
      </c>
      <c r="K94" s="71">
        <v>45632</v>
      </c>
      <c r="L94" s="65"/>
      <c r="M94" s="65"/>
      <c r="N94" s="62" t="str">
        <f>IFERROR(INDEX(學生名單!$B:$I,MATCH($B94,學生名單!$H:$H,0),8),"")</f>
        <v>joannaelvir19@gmail.com</v>
      </c>
      <c r="O94" s="66"/>
    </row>
    <row r="95" spans="1:15" s="67" customFormat="1" ht="13.5">
      <c r="A95" s="295">
        <v>3</v>
      </c>
      <c r="B95" s="60" t="s">
        <v>514</v>
      </c>
      <c r="C95" s="61" t="s">
        <v>512</v>
      </c>
      <c r="D95" s="62" t="s">
        <v>361</v>
      </c>
      <c r="E95" s="60" t="str">
        <f>IFERROR(INDEX(學生名單!$B:$I,MATCH($B95,學生名單!$H:$H,0),7),"")</f>
        <v>Q19398</v>
      </c>
      <c r="F95" s="60" t="str">
        <f>IFERROR(INDEX(學生名單!$B:$I,MATCH($B95,學生名單!$H:$H,0),5),"")</f>
        <v>Kaliesha K. Usher</v>
      </c>
      <c r="G95" s="60" t="str">
        <f>IFERROR(INDEX(學生名單!$B:$I,MATCH($B95,學生名單!$H:$H,0),2),"")</f>
        <v>11157012A</v>
      </c>
      <c r="H95" s="307" t="str">
        <f>IFERROR(VLOOKUP($D95,大三學分表!$G:$J,2,FALSE),"")</f>
        <v>一般醫學科General Medicine</v>
      </c>
      <c r="I95" s="307" t="str">
        <f>IFERROR(VLOOKUP($D95,大三學分表!$G:$J,4,FALSE),"")</f>
        <v>一般醫學內科General Medicine</v>
      </c>
      <c r="J95" s="71">
        <v>45607</v>
      </c>
      <c r="K95" s="71">
        <v>45632</v>
      </c>
      <c r="L95" s="65"/>
      <c r="M95" s="65"/>
      <c r="N95" s="62" t="str">
        <f>IFERROR(INDEX(學生名單!$B:$I,MATCH($B95,學生名單!$H:$H,0),8),"")</f>
        <v>kalzusher10@gmail.com</v>
      </c>
      <c r="O95" s="66"/>
    </row>
    <row r="96" spans="1:15" s="67" customFormat="1" ht="13.5">
      <c r="A96" s="295">
        <v>3</v>
      </c>
      <c r="B96" s="60" t="s">
        <v>494</v>
      </c>
      <c r="C96" s="61" t="s">
        <v>492</v>
      </c>
      <c r="D96" s="62" t="s">
        <v>367</v>
      </c>
      <c r="E96" s="60" t="str">
        <f>IFERROR(INDEX(學生名單!$B:$I,MATCH($B96,學生名單!$H:$H,0),7),"")</f>
        <v>Q19381</v>
      </c>
      <c r="F96" s="60" t="str">
        <f>IFERROR(INDEX(學生名單!$B:$I,MATCH($B96,學生名單!$H:$H,0),5),"")</f>
        <v>Danielle B. Gibson</v>
      </c>
      <c r="G96" s="60" t="str">
        <f>IFERROR(INDEX(學生名單!$B:$I,MATCH($B96,學生名單!$H:$H,0),2),"")</f>
        <v>11157006A</v>
      </c>
      <c r="H96" s="61" t="str">
        <f>IFERROR(VLOOKUP($D96,大三學分表!$G:$J,2,FALSE),"")</f>
        <v>神經外科Neurosurgery</v>
      </c>
      <c r="I96" s="61" t="str">
        <f>IFERROR(VLOOKUP($D96,大三學分表!$G:$J,4,FALSE),"")</f>
        <v>神經外科 Neurosurgery</v>
      </c>
      <c r="J96" s="63">
        <v>45635</v>
      </c>
      <c r="K96" s="64">
        <v>45646</v>
      </c>
      <c r="L96" s="65"/>
      <c r="M96" s="65"/>
      <c r="N96" s="62" t="str">
        <f>IFERROR(INDEX(學生名單!$B:$I,MATCH($B96,學生名單!$H:$H,0),8),"")</f>
        <v>daniellebiangela@gmail.com</v>
      </c>
      <c r="O96" s="66"/>
    </row>
    <row r="97" spans="1:15" s="67" customFormat="1" ht="13.5">
      <c r="A97" s="295">
        <v>3</v>
      </c>
      <c r="B97" s="60" t="s">
        <v>510</v>
      </c>
      <c r="C97" s="61" t="s">
        <v>508</v>
      </c>
      <c r="D97" s="62" t="s">
        <v>367</v>
      </c>
      <c r="E97" s="60" t="str">
        <f>IFERROR(INDEX(學生名單!$B:$I,MATCH($B97,學生名單!$H:$H,0),7),"")</f>
        <v>Q19385</v>
      </c>
      <c r="F97" s="60" t="str">
        <f>IFERROR(INDEX(學生名單!$B:$I,MATCH($B97,學生名單!$H:$H,0),5),"")</f>
        <v>Joanna E. Elvir</v>
      </c>
      <c r="G97" s="60" t="str">
        <f>IFERROR(INDEX(學生名單!$B:$I,MATCH($B97,學生名單!$H:$H,0),2),"")</f>
        <v>11157011A</v>
      </c>
      <c r="H97" s="61" t="str">
        <f>IFERROR(VLOOKUP($D97,大三學分表!$G:$J,2,FALSE),"")</f>
        <v>神經外科Neurosurgery</v>
      </c>
      <c r="I97" s="61" t="str">
        <f>IFERROR(VLOOKUP($D97,大三學分表!$G:$J,4,FALSE),"")</f>
        <v>神經外科 Neurosurgery</v>
      </c>
      <c r="J97" s="63">
        <v>45635</v>
      </c>
      <c r="K97" s="64">
        <v>45646</v>
      </c>
      <c r="L97" s="65"/>
      <c r="M97" s="65"/>
      <c r="N97" s="62" t="str">
        <f>IFERROR(INDEX(學生名單!$B:$I,MATCH($B97,學生名單!$H:$H,0),8),"")</f>
        <v>joannaelvir19@gmail.com</v>
      </c>
      <c r="O97" s="66"/>
    </row>
    <row r="98" spans="1:15" s="67" customFormat="1" ht="13.5">
      <c r="A98" s="295">
        <v>3</v>
      </c>
      <c r="B98" s="60" t="s">
        <v>514</v>
      </c>
      <c r="C98" s="61" t="s">
        <v>512</v>
      </c>
      <c r="D98" s="62" t="s">
        <v>367</v>
      </c>
      <c r="E98" s="60" t="str">
        <f>IFERROR(INDEX(學生名單!$B:$I,MATCH($B98,學生名單!$H:$H,0),7),"")</f>
        <v>Q19398</v>
      </c>
      <c r="F98" s="60" t="str">
        <f>IFERROR(INDEX(學生名單!$B:$I,MATCH($B98,學生名單!$H:$H,0),5),"")</f>
        <v>Kaliesha K. Usher</v>
      </c>
      <c r="G98" s="60" t="str">
        <f>IFERROR(INDEX(學生名單!$B:$I,MATCH($B98,學生名單!$H:$H,0),2),"")</f>
        <v>11157012A</v>
      </c>
      <c r="H98" s="61" t="str">
        <f>IFERROR(VLOOKUP($D98,大三學分表!$G:$J,2,FALSE),"")</f>
        <v>神經外科Neurosurgery</v>
      </c>
      <c r="I98" s="61" t="str">
        <f>IFERROR(VLOOKUP($D98,大三學分表!$G:$J,4,FALSE),"")</f>
        <v>神經外科 Neurosurgery</v>
      </c>
      <c r="J98" s="63">
        <v>45635</v>
      </c>
      <c r="K98" s="64">
        <v>45646</v>
      </c>
      <c r="L98" s="65"/>
      <c r="M98" s="65"/>
      <c r="N98" s="62" t="str">
        <f>IFERROR(INDEX(學生名單!$B:$I,MATCH($B98,學生名單!$H:$H,0),8),"")</f>
        <v>kalzusher10@gmail.com</v>
      </c>
      <c r="O98" s="66"/>
    </row>
    <row r="99" spans="1:15" s="67" customFormat="1" ht="13.5">
      <c r="A99" s="295">
        <v>3</v>
      </c>
      <c r="B99" s="60" t="s">
        <v>494</v>
      </c>
      <c r="C99" s="61" t="s">
        <v>492</v>
      </c>
      <c r="D99" s="62" t="s">
        <v>368</v>
      </c>
      <c r="E99" s="60" t="str">
        <f>IFERROR(INDEX(學生名單!$B:$I,MATCH($B99,學生名單!$H:$H,0),7),"")</f>
        <v>Q19381</v>
      </c>
      <c r="F99" s="60" t="str">
        <f>IFERROR(INDEX(學生名單!$B:$I,MATCH($B99,學生名單!$H:$H,0),5),"")</f>
        <v>Danielle B. Gibson</v>
      </c>
      <c r="G99" s="60" t="str">
        <f>IFERROR(INDEX(學生名單!$B:$I,MATCH($B99,學生名單!$H:$H,0),2),"")</f>
        <v>11157006A</v>
      </c>
      <c r="H99" s="61" t="str">
        <f>IFERROR(VLOOKUP($D99,大三學分表!$G:$J,2,FALSE),"")</f>
        <v>泌尿科Urology</v>
      </c>
      <c r="I99" s="61" t="str">
        <f>IFERROR(VLOOKUP($D99,大三學分表!$G:$J,4,FALSE),"")</f>
        <v>泌尿科Urology</v>
      </c>
      <c r="J99" s="63">
        <v>45649</v>
      </c>
      <c r="K99" s="64">
        <v>45660</v>
      </c>
      <c r="L99" s="65"/>
      <c r="M99" s="65"/>
      <c r="N99" s="62" t="str">
        <f>IFERROR(INDEX(學生名單!$B:$I,MATCH($B99,學生名單!$H:$H,0),8),"")</f>
        <v>daniellebiangela@gmail.com</v>
      </c>
      <c r="O99" s="66"/>
    </row>
    <row r="100" spans="1:15" s="67" customFormat="1" ht="13.5">
      <c r="A100" s="295">
        <v>3</v>
      </c>
      <c r="B100" s="60" t="s">
        <v>510</v>
      </c>
      <c r="C100" s="61" t="s">
        <v>508</v>
      </c>
      <c r="D100" s="62" t="s">
        <v>368</v>
      </c>
      <c r="E100" s="60" t="str">
        <f>IFERROR(INDEX(學生名單!$B:$I,MATCH($B100,學生名單!$H:$H,0),7),"")</f>
        <v>Q19385</v>
      </c>
      <c r="F100" s="60" t="str">
        <f>IFERROR(INDEX(學生名單!$B:$I,MATCH($B100,學生名單!$H:$H,0),5),"")</f>
        <v>Joanna E. Elvir</v>
      </c>
      <c r="G100" s="60" t="str">
        <f>IFERROR(INDEX(學生名單!$B:$I,MATCH($B100,學生名單!$H:$H,0),2),"")</f>
        <v>11157011A</v>
      </c>
      <c r="H100" s="61" t="str">
        <f>IFERROR(VLOOKUP($D100,大三學分表!$G:$J,2,FALSE),"")</f>
        <v>泌尿科Urology</v>
      </c>
      <c r="I100" s="61" t="str">
        <f>IFERROR(VLOOKUP($D100,大三學分表!$G:$J,4,FALSE),"")</f>
        <v>泌尿科Urology</v>
      </c>
      <c r="J100" s="63">
        <v>45649</v>
      </c>
      <c r="K100" s="64">
        <v>45660</v>
      </c>
      <c r="L100" s="65"/>
      <c r="M100" s="65"/>
      <c r="N100" s="62" t="str">
        <f>IFERROR(INDEX(學生名單!$B:$I,MATCH($B100,學生名單!$H:$H,0),8),"")</f>
        <v>joannaelvir19@gmail.com</v>
      </c>
      <c r="O100" s="66"/>
    </row>
    <row r="101" spans="1:15" s="67" customFormat="1" ht="13.5">
      <c r="A101" s="295">
        <v>3</v>
      </c>
      <c r="B101" s="60" t="s">
        <v>514</v>
      </c>
      <c r="C101" s="61" t="s">
        <v>512</v>
      </c>
      <c r="D101" s="62" t="s">
        <v>368</v>
      </c>
      <c r="E101" s="60" t="str">
        <f>IFERROR(INDEX(學生名單!$B:$I,MATCH($B101,學生名單!$H:$H,0),7),"")</f>
        <v>Q19398</v>
      </c>
      <c r="F101" s="60" t="str">
        <f>IFERROR(INDEX(學生名單!$B:$I,MATCH($B101,學生名單!$H:$H,0),5),"")</f>
        <v>Kaliesha K. Usher</v>
      </c>
      <c r="G101" s="60" t="str">
        <f>IFERROR(INDEX(學生名單!$B:$I,MATCH($B101,學生名單!$H:$H,0),2),"")</f>
        <v>11157012A</v>
      </c>
      <c r="H101" s="61" t="str">
        <f>IFERROR(VLOOKUP($D101,大三學分表!$G:$J,2,FALSE),"")</f>
        <v>泌尿科Urology</v>
      </c>
      <c r="I101" s="61" t="str">
        <f>IFERROR(VLOOKUP($D101,大三學分表!$G:$J,4,FALSE),"")</f>
        <v>泌尿科Urology</v>
      </c>
      <c r="J101" s="63">
        <v>45649</v>
      </c>
      <c r="K101" s="64">
        <v>45660</v>
      </c>
      <c r="L101" s="65"/>
      <c r="M101" s="65"/>
      <c r="N101" s="62" t="str">
        <f>IFERROR(INDEX(學生名單!$B:$I,MATCH($B101,學生名單!$H:$H,0),8),"")</f>
        <v>kalzusher10@gmail.com</v>
      </c>
      <c r="O101" s="66"/>
    </row>
    <row r="102" spans="1:15" s="67" customFormat="1" ht="13.5">
      <c r="A102" s="295">
        <v>3</v>
      </c>
      <c r="B102" s="60" t="s">
        <v>494</v>
      </c>
      <c r="C102" s="61" t="s">
        <v>492</v>
      </c>
      <c r="D102" s="62" t="s">
        <v>369</v>
      </c>
      <c r="E102" s="60" t="str">
        <f>IFERROR(INDEX(學生名單!$B:$I,MATCH($B102,學生名單!$H:$H,0),7),"")</f>
        <v>Q19381</v>
      </c>
      <c r="F102" s="60" t="str">
        <f>IFERROR(INDEX(學生名單!$B:$I,MATCH($B102,學生名單!$H:$H,0),5),"")</f>
        <v>Danielle B. Gibson</v>
      </c>
      <c r="G102" s="60" t="str">
        <f>IFERROR(INDEX(學生名單!$B:$I,MATCH($B102,學生名單!$H:$H,0),2),"")</f>
        <v>11157006A</v>
      </c>
      <c r="H102" s="61" t="str">
        <f>IFERROR(VLOOKUP($D102,大三學分表!$G:$J,2,FALSE),"")</f>
        <v>小兒外科Pediatric Surgery</v>
      </c>
      <c r="I102" s="61" t="str">
        <f>IFERROR(VLOOKUP($D102,大三學分表!$G:$J,4,FALSE),"")</f>
        <v>小兒外科Pediatric Surgery</v>
      </c>
      <c r="J102" s="63">
        <v>45663</v>
      </c>
      <c r="K102" s="64">
        <v>45674</v>
      </c>
      <c r="L102" s="65"/>
      <c r="M102" s="65"/>
      <c r="N102" s="62" t="str">
        <f>IFERROR(INDEX(學生名單!$B:$I,MATCH($B102,學生名單!$H:$H,0),8),"")</f>
        <v>daniellebiangela@gmail.com</v>
      </c>
      <c r="O102" s="66"/>
    </row>
    <row r="103" spans="1:15" s="67" customFormat="1" ht="13.5">
      <c r="A103" s="295">
        <v>3</v>
      </c>
      <c r="B103" s="60" t="s">
        <v>510</v>
      </c>
      <c r="C103" s="61" t="s">
        <v>508</v>
      </c>
      <c r="D103" s="62" t="s">
        <v>369</v>
      </c>
      <c r="E103" s="60" t="str">
        <f>IFERROR(INDEX(學生名單!$B:$I,MATCH($B103,學生名單!$H:$H,0),7),"")</f>
        <v>Q19385</v>
      </c>
      <c r="F103" s="60" t="str">
        <f>IFERROR(INDEX(學生名單!$B:$I,MATCH($B103,學生名單!$H:$H,0),5),"")</f>
        <v>Joanna E. Elvir</v>
      </c>
      <c r="G103" s="60" t="str">
        <f>IFERROR(INDEX(學生名單!$B:$I,MATCH($B103,學生名單!$H:$H,0),2),"")</f>
        <v>11157011A</v>
      </c>
      <c r="H103" s="61" t="str">
        <f>IFERROR(VLOOKUP($D103,大三學分表!$G:$J,2,FALSE),"")</f>
        <v>小兒外科Pediatric Surgery</v>
      </c>
      <c r="I103" s="61" t="str">
        <f>IFERROR(VLOOKUP($D103,大三學分表!$G:$J,4,FALSE),"")</f>
        <v>小兒外科Pediatric Surgery</v>
      </c>
      <c r="J103" s="63">
        <v>45663</v>
      </c>
      <c r="K103" s="64">
        <v>45674</v>
      </c>
      <c r="L103" s="65"/>
      <c r="M103" s="65"/>
      <c r="N103" s="62" t="str">
        <f>IFERROR(INDEX(學生名單!$B:$I,MATCH($B103,學生名單!$H:$H,0),8),"")</f>
        <v>joannaelvir19@gmail.com</v>
      </c>
      <c r="O103" s="66"/>
    </row>
    <row r="104" spans="1:15" s="67" customFormat="1" ht="13.5">
      <c r="A104" s="295">
        <v>3</v>
      </c>
      <c r="B104" s="60" t="s">
        <v>514</v>
      </c>
      <c r="C104" s="61" t="s">
        <v>512</v>
      </c>
      <c r="D104" s="62" t="s">
        <v>369</v>
      </c>
      <c r="E104" s="60" t="str">
        <f>IFERROR(INDEX(學生名單!$B:$I,MATCH($B104,學生名單!$H:$H,0),7),"")</f>
        <v>Q19398</v>
      </c>
      <c r="F104" s="60" t="str">
        <f>IFERROR(INDEX(學生名單!$B:$I,MATCH($B104,學生名單!$H:$H,0),5),"")</f>
        <v>Kaliesha K. Usher</v>
      </c>
      <c r="G104" s="60" t="str">
        <f>IFERROR(INDEX(學生名單!$B:$I,MATCH($B104,學生名單!$H:$H,0),2),"")</f>
        <v>11157012A</v>
      </c>
      <c r="H104" s="61" t="str">
        <f>IFERROR(VLOOKUP($D104,大三學分表!$G:$J,2,FALSE),"")</f>
        <v>小兒外科Pediatric Surgery</v>
      </c>
      <c r="I104" s="61" t="str">
        <f>IFERROR(VLOOKUP($D104,大三學分表!$G:$J,4,FALSE),"")</f>
        <v>小兒外科Pediatric Surgery</v>
      </c>
      <c r="J104" s="63">
        <v>45663</v>
      </c>
      <c r="K104" s="64">
        <v>45674</v>
      </c>
      <c r="L104" s="65"/>
      <c r="M104" s="65"/>
      <c r="N104" s="62" t="str">
        <f>IFERROR(INDEX(學生名單!$B:$I,MATCH($B104,學生名單!$H:$H,0),8),"")</f>
        <v>kalzusher10@gmail.com</v>
      </c>
      <c r="O104" s="66"/>
    </row>
    <row r="105" spans="1:15" s="67" customFormat="1" ht="13.5">
      <c r="A105" s="295">
        <v>3</v>
      </c>
      <c r="B105" s="60" t="s">
        <v>494</v>
      </c>
      <c r="C105" s="61" t="s">
        <v>492</v>
      </c>
      <c r="D105" s="62" t="s">
        <v>370</v>
      </c>
      <c r="E105" s="60" t="str">
        <f>IFERROR(INDEX(學生名單!$B:$I,MATCH($B105,學生名單!$H:$H,0),7),"")</f>
        <v>Q19381</v>
      </c>
      <c r="F105" s="60" t="str">
        <f>IFERROR(INDEX(學生名單!$B:$I,MATCH($B105,學生名單!$H:$H,0),5),"")</f>
        <v>Danielle B. Gibson</v>
      </c>
      <c r="G105" s="60" t="str">
        <f>IFERROR(INDEX(學生名單!$B:$I,MATCH($B105,學生名單!$H:$H,0),2),"")</f>
        <v>11157006A</v>
      </c>
      <c r="H105" s="61" t="str">
        <f>IFERROR(VLOOKUP($D105,大三學分表!$G:$J,2,FALSE),"")</f>
        <v>大腸直腸外科Colon &amp; Rectal Surgery</v>
      </c>
      <c r="I105" s="61" t="str">
        <f>IFERROR(VLOOKUP($D105,大三學分表!$G:$J,4,FALSE),"")</f>
        <v>大腸直腸外科Colon &amp; Rectal Surgery</v>
      </c>
      <c r="J105" s="63">
        <v>45698</v>
      </c>
      <c r="K105" s="64">
        <v>45709</v>
      </c>
      <c r="L105" s="65"/>
      <c r="M105" s="65"/>
      <c r="N105" s="62" t="str">
        <f>IFERROR(INDEX(學生名單!$B:$I,MATCH($B105,學生名單!$H:$H,0),8),"")</f>
        <v>daniellebiangela@gmail.com</v>
      </c>
      <c r="O105" s="66"/>
    </row>
    <row r="106" spans="1:15" s="67" customFormat="1" ht="13.5">
      <c r="A106" s="295">
        <v>3</v>
      </c>
      <c r="B106" s="60" t="s">
        <v>510</v>
      </c>
      <c r="C106" s="61" t="s">
        <v>508</v>
      </c>
      <c r="D106" s="62" t="s">
        <v>370</v>
      </c>
      <c r="E106" s="60" t="str">
        <f>IFERROR(INDEX(學生名單!$B:$I,MATCH($B106,學生名單!$H:$H,0),7),"")</f>
        <v>Q19385</v>
      </c>
      <c r="F106" s="60" t="str">
        <f>IFERROR(INDEX(學生名單!$B:$I,MATCH($B106,學生名單!$H:$H,0),5),"")</f>
        <v>Joanna E. Elvir</v>
      </c>
      <c r="G106" s="60" t="str">
        <f>IFERROR(INDEX(學生名單!$B:$I,MATCH($B106,學生名單!$H:$H,0),2),"")</f>
        <v>11157011A</v>
      </c>
      <c r="H106" s="61" t="str">
        <f>IFERROR(VLOOKUP($D106,大三學分表!$G:$J,2,FALSE),"")</f>
        <v>大腸直腸外科Colon &amp; Rectal Surgery</v>
      </c>
      <c r="I106" s="61" t="str">
        <f>IFERROR(VLOOKUP($D106,大三學分表!$G:$J,4,FALSE),"")</f>
        <v>大腸直腸外科Colon &amp; Rectal Surgery</v>
      </c>
      <c r="J106" s="63">
        <v>45698</v>
      </c>
      <c r="K106" s="64">
        <v>45709</v>
      </c>
      <c r="L106" s="65"/>
      <c r="M106" s="65"/>
      <c r="N106" s="62" t="str">
        <f>IFERROR(INDEX(學生名單!$B:$I,MATCH($B106,學生名單!$H:$H,0),8),"")</f>
        <v>joannaelvir19@gmail.com</v>
      </c>
      <c r="O106" s="66"/>
    </row>
    <row r="107" spans="1:15" s="67" customFormat="1" ht="13.5">
      <c r="A107" s="295">
        <v>3</v>
      </c>
      <c r="B107" s="60" t="s">
        <v>514</v>
      </c>
      <c r="C107" s="61" t="s">
        <v>512</v>
      </c>
      <c r="D107" s="62" t="s">
        <v>370</v>
      </c>
      <c r="E107" s="60" t="str">
        <f>IFERROR(INDEX(學生名單!$B:$I,MATCH($B107,學生名單!$H:$H,0),7),"")</f>
        <v>Q19398</v>
      </c>
      <c r="F107" s="60" t="str">
        <f>IFERROR(INDEX(學生名單!$B:$I,MATCH($B107,學生名單!$H:$H,0),5),"")</f>
        <v>Kaliesha K. Usher</v>
      </c>
      <c r="G107" s="60" t="str">
        <f>IFERROR(INDEX(學生名單!$B:$I,MATCH($B107,學生名單!$H:$H,0),2),"")</f>
        <v>11157012A</v>
      </c>
      <c r="H107" s="61" t="str">
        <f>IFERROR(VLOOKUP($D107,大三學分表!$G:$J,2,FALSE),"")</f>
        <v>大腸直腸外科Colon &amp; Rectal Surgery</v>
      </c>
      <c r="I107" s="61" t="str">
        <f>IFERROR(VLOOKUP($D107,大三學分表!$G:$J,4,FALSE),"")</f>
        <v>大腸直腸外科Colon &amp; Rectal Surgery</v>
      </c>
      <c r="J107" s="63">
        <v>45698</v>
      </c>
      <c r="K107" s="64">
        <v>45709</v>
      </c>
      <c r="L107" s="65"/>
      <c r="M107" s="65"/>
      <c r="N107" s="62" t="str">
        <f>IFERROR(INDEX(學生名單!$B:$I,MATCH($B107,學生名單!$H:$H,0),8),"")</f>
        <v>kalzusher10@gmail.com</v>
      </c>
      <c r="O107" s="66"/>
    </row>
    <row r="108" spans="1:15" s="67" customFormat="1" ht="13.5">
      <c r="A108" s="295">
        <v>3</v>
      </c>
      <c r="B108" s="60" t="s">
        <v>494</v>
      </c>
      <c r="C108" s="61" t="s">
        <v>492</v>
      </c>
      <c r="D108" s="62" t="s">
        <v>372</v>
      </c>
      <c r="E108" s="60" t="str">
        <f>IFERROR(INDEX(學生名單!$B:$I,MATCH($B108,學生名單!$H:$H,0),7),"")</f>
        <v>Q19381</v>
      </c>
      <c r="F108" s="60" t="str">
        <f>IFERROR(INDEX(學生名單!$B:$I,MATCH($B108,學生名單!$H:$H,0),5),"")</f>
        <v>Danielle B. Gibson</v>
      </c>
      <c r="G108" s="60" t="str">
        <f>IFERROR(INDEX(學生名單!$B:$I,MATCH($B108,學生名單!$H:$H,0),2),"")</f>
        <v>11157006A</v>
      </c>
      <c r="H108" s="61" t="str">
        <f>IFERROR(VLOOKUP($D108,大三學分表!$G:$J,2,FALSE),"")</f>
        <v>心臟外科Cardiovascular surgery</v>
      </c>
      <c r="I108" s="61" t="str">
        <f>IFERROR(VLOOKUP($D108,大三學分表!$G:$J,4,FALSE),"")</f>
        <v>心臟外科Cardiovascular surgery</v>
      </c>
      <c r="J108" s="63">
        <v>45712</v>
      </c>
      <c r="K108" s="64">
        <v>45723</v>
      </c>
      <c r="L108" s="65"/>
      <c r="M108" s="65"/>
      <c r="N108" s="62" t="str">
        <f>IFERROR(INDEX(學生名單!$B:$I,MATCH($B108,學生名單!$H:$H,0),8),"")</f>
        <v>daniellebiangela@gmail.com</v>
      </c>
      <c r="O108" s="66"/>
    </row>
    <row r="109" spans="1:15" s="67" customFormat="1" ht="13.5">
      <c r="A109" s="295">
        <v>3</v>
      </c>
      <c r="B109" s="60" t="s">
        <v>510</v>
      </c>
      <c r="C109" s="61" t="s">
        <v>508</v>
      </c>
      <c r="D109" s="62" t="s">
        <v>372</v>
      </c>
      <c r="E109" s="60" t="str">
        <f>IFERROR(INDEX(學生名單!$B:$I,MATCH($B109,學生名單!$H:$H,0),7),"")</f>
        <v>Q19385</v>
      </c>
      <c r="F109" s="60" t="str">
        <f>IFERROR(INDEX(學生名單!$B:$I,MATCH($B109,學生名單!$H:$H,0),5),"")</f>
        <v>Joanna E. Elvir</v>
      </c>
      <c r="G109" s="60" t="str">
        <f>IFERROR(INDEX(學生名單!$B:$I,MATCH($B109,學生名單!$H:$H,0),2),"")</f>
        <v>11157011A</v>
      </c>
      <c r="H109" s="61" t="str">
        <f>IFERROR(VLOOKUP($D109,大三學分表!$G:$J,2,FALSE),"")</f>
        <v>心臟外科Cardiovascular surgery</v>
      </c>
      <c r="I109" s="61" t="str">
        <f>IFERROR(VLOOKUP($D109,大三學分表!$G:$J,4,FALSE),"")</f>
        <v>心臟外科Cardiovascular surgery</v>
      </c>
      <c r="J109" s="63">
        <v>45712</v>
      </c>
      <c r="K109" s="64">
        <v>45723</v>
      </c>
      <c r="L109" s="65"/>
      <c r="M109" s="65"/>
      <c r="N109" s="62" t="str">
        <f>IFERROR(INDEX(學生名單!$B:$I,MATCH($B109,學生名單!$H:$H,0),8),"")</f>
        <v>joannaelvir19@gmail.com</v>
      </c>
      <c r="O109" s="66"/>
    </row>
    <row r="110" spans="1:15" s="67" customFormat="1" ht="13.5">
      <c r="A110" s="295">
        <v>3</v>
      </c>
      <c r="B110" s="60" t="s">
        <v>514</v>
      </c>
      <c r="C110" s="61" t="s">
        <v>512</v>
      </c>
      <c r="D110" s="62" t="s">
        <v>372</v>
      </c>
      <c r="E110" s="60" t="str">
        <f>IFERROR(INDEX(學生名單!$B:$I,MATCH($B110,學生名單!$H:$H,0),7),"")</f>
        <v>Q19398</v>
      </c>
      <c r="F110" s="60" t="str">
        <f>IFERROR(INDEX(學生名單!$B:$I,MATCH($B110,學生名單!$H:$H,0),5),"")</f>
        <v>Kaliesha K. Usher</v>
      </c>
      <c r="G110" s="60" t="str">
        <f>IFERROR(INDEX(學生名單!$B:$I,MATCH($B110,學生名單!$H:$H,0),2),"")</f>
        <v>11157012A</v>
      </c>
      <c r="H110" s="61" t="str">
        <f>IFERROR(VLOOKUP($D110,大三學分表!$G:$J,2,FALSE),"")</f>
        <v>心臟外科Cardiovascular surgery</v>
      </c>
      <c r="I110" s="61" t="str">
        <f>IFERROR(VLOOKUP($D110,大三學分表!$G:$J,4,FALSE),"")</f>
        <v>心臟外科Cardiovascular surgery</v>
      </c>
      <c r="J110" s="63">
        <v>45712</v>
      </c>
      <c r="K110" s="64">
        <v>45723</v>
      </c>
      <c r="L110" s="65"/>
      <c r="M110" s="65"/>
      <c r="N110" s="62" t="str">
        <f>IFERROR(INDEX(學生名單!$B:$I,MATCH($B110,學生名單!$H:$H,0),8),"")</f>
        <v>kalzusher10@gmail.com</v>
      </c>
      <c r="O110" s="66"/>
    </row>
    <row r="111" spans="1:15" s="67" customFormat="1" ht="13.5">
      <c r="A111" s="295">
        <v>3</v>
      </c>
      <c r="B111" s="60" t="s">
        <v>494</v>
      </c>
      <c r="C111" s="61" t="s">
        <v>492</v>
      </c>
      <c r="D111" s="62" t="s">
        <v>373</v>
      </c>
      <c r="E111" s="60" t="str">
        <f>IFERROR(INDEX(學生名單!$B:$I,MATCH($B111,學生名單!$H:$H,0),7),"")</f>
        <v>Q19381</v>
      </c>
      <c r="F111" s="60" t="str">
        <f>IFERROR(INDEX(學生名單!$B:$I,MATCH($B111,學生名單!$H:$H,0),5),"")</f>
        <v>Danielle B. Gibson</v>
      </c>
      <c r="G111" s="60" t="str">
        <f>IFERROR(INDEX(學生名單!$B:$I,MATCH($B111,學生名單!$H:$H,0),2),"")</f>
        <v>11157006A</v>
      </c>
      <c r="H111" s="61" t="str">
        <f>IFERROR(VLOOKUP($D111,大三學分表!$G:$J,2,FALSE),"")</f>
        <v>胸腔外科Thoracic Surgery</v>
      </c>
      <c r="I111" s="61" t="str">
        <f>IFERROR(VLOOKUP($D111,大三學分表!$G:$J,4,FALSE),"")</f>
        <v>胸腔外科Thoracic Surgery</v>
      </c>
      <c r="J111" s="64">
        <v>45726</v>
      </c>
      <c r="K111" s="64">
        <v>45737</v>
      </c>
      <c r="L111" s="65"/>
      <c r="M111" s="65"/>
      <c r="N111" s="62" t="str">
        <f>IFERROR(INDEX(學生名單!$B:$I,MATCH($B111,學生名單!$H:$H,0),8),"")</f>
        <v>daniellebiangela@gmail.com</v>
      </c>
      <c r="O111" s="66"/>
    </row>
    <row r="112" spans="1:15" s="67" customFormat="1" ht="13.5">
      <c r="A112" s="295">
        <v>3</v>
      </c>
      <c r="B112" s="60" t="s">
        <v>510</v>
      </c>
      <c r="C112" s="61" t="s">
        <v>508</v>
      </c>
      <c r="D112" s="62" t="s">
        <v>373</v>
      </c>
      <c r="E112" s="60" t="str">
        <f>IFERROR(INDEX(學生名單!$B:$I,MATCH($B112,學生名單!$H:$H,0),7),"")</f>
        <v>Q19385</v>
      </c>
      <c r="F112" s="60" t="str">
        <f>IFERROR(INDEX(學生名單!$B:$I,MATCH($B112,學生名單!$H:$H,0),5),"")</f>
        <v>Joanna E. Elvir</v>
      </c>
      <c r="G112" s="60" t="str">
        <f>IFERROR(INDEX(學生名單!$B:$I,MATCH($B112,學生名單!$H:$H,0),2),"")</f>
        <v>11157011A</v>
      </c>
      <c r="H112" s="61" t="str">
        <f>IFERROR(VLOOKUP($D112,大三學分表!$G:$J,2,FALSE),"")</f>
        <v>胸腔外科Thoracic Surgery</v>
      </c>
      <c r="I112" s="61" t="str">
        <f>IFERROR(VLOOKUP($D112,大三學分表!$G:$J,4,FALSE),"")</f>
        <v>胸腔外科Thoracic Surgery</v>
      </c>
      <c r="J112" s="64">
        <v>45726</v>
      </c>
      <c r="K112" s="64">
        <v>45737</v>
      </c>
      <c r="L112" s="65"/>
      <c r="M112" s="65"/>
      <c r="N112" s="62" t="str">
        <f>IFERROR(INDEX(學生名單!$B:$I,MATCH($B112,學生名單!$H:$H,0),8),"")</f>
        <v>joannaelvir19@gmail.com</v>
      </c>
      <c r="O112" s="66"/>
    </row>
    <row r="113" spans="1:15" s="67" customFormat="1" ht="13.5">
      <c r="A113" s="295">
        <v>3</v>
      </c>
      <c r="B113" s="60" t="s">
        <v>514</v>
      </c>
      <c r="C113" s="61" t="s">
        <v>512</v>
      </c>
      <c r="D113" s="62" t="s">
        <v>373</v>
      </c>
      <c r="E113" s="60" t="str">
        <f>IFERROR(INDEX(學生名單!$B:$I,MATCH($B113,學生名單!$H:$H,0),7),"")</f>
        <v>Q19398</v>
      </c>
      <c r="F113" s="60" t="str">
        <f>IFERROR(INDEX(學生名單!$B:$I,MATCH($B113,學生名單!$H:$H,0),5),"")</f>
        <v>Kaliesha K. Usher</v>
      </c>
      <c r="G113" s="60" t="str">
        <f>IFERROR(INDEX(學生名單!$B:$I,MATCH($B113,學生名單!$H:$H,0),2),"")</f>
        <v>11157012A</v>
      </c>
      <c r="H113" s="61" t="str">
        <f>IFERROR(VLOOKUP($D113,大三學分表!$G:$J,2,FALSE),"")</f>
        <v>胸腔外科Thoracic Surgery</v>
      </c>
      <c r="I113" s="61" t="str">
        <f>IFERROR(VLOOKUP($D113,大三學分表!$G:$J,4,FALSE),"")</f>
        <v>胸腔外科Thoracic Surgery</v>
      </c>
      <c r="J113" s="64">
        <v>45726</v>
      </c>
      <c r="K113" s="64">
        <v>45737</v>
      </c>
      <c r="L113" s="65"/>
      <c r="M113" s="65"/>
      <c r="N113" s="62" t="str">
        <f>IFERROR(INDEX(學生名單!$B:$I,MATCH($B113,學生名單!$H:$H,0),8),"")</f>
        <v>kalzusher10@gmail.com</v>
      </c>
      <c r="O113" s="66"/>
    </row>
    <row r="114" spans="1:15" s="67" customFormat="1" ht="13.5">
      <c r="A114" s="295">
        <v>3</v>
      </c>
      <c r="B114" s="60" t="s">
        <v>494</v>
      </c>
      <c r="C114" s="61" t="s">
        <v>492</v>
      </c>
      <c r="D114" s="62" t="s">
        <v>251</v>
      </c>
      <c r="E114" s="60" t="str">
        <f>IFERROR(INDEX(學生名單!$B:$I,MATCH($B114,學生名單!$H:$H,0),7),"")</f>
        <v>Q19381</v>
      </c>
      <c r="F114" s="60" t="str">
        <f>IFERROR(INDEX(學生名單!$B:$I,MATCH($B114,學生名單!$H:$H,0),5),"")</f>
        <v>Danielle B. Gibson</v>
      </c>
      <c r="G114" s="60" t="str">
        <f>IFERROR(INDEX(學生名單!$B:$I,MATCH($B114,學生名單!$H:$H,0),2),"")</f>
        <v>11157006A</v>
      </c>
      <c r="H114" s="61" t="str">
        <f>IFERROR(VLOOKUP($D114,大三學分表!$G:$J,2,FALSE),"")</f>
        <v>家醫部Family Medicine</v>
      </c>
      <c r="I114" s="61" t="str">
        <f>IFERROR(VLOOKUP($D114,大三學分表!$G:$J,4,FALSE),"")</f>
        <v>家醫科見習(Family and Community
Medicine)</v>
      </c>
      <c r="J114" s="75">
        <v>45740</v>
      </c>
      <c r="K114" s="64">
        <v>45765</v>
      </c>
      <c r="L114" s="65"/>
      <c r="M114" s="65"/>
      <c r="N114" s="62" t="str">
        <f>IFERROR(INDEX(學生名單!$B:$I,MATCH($B114,學生名單!$H:$H,0),8),"")</f>
        <v>daniellebiangela@gmail.com</v>
      </c>
      <c r="O114" s="66"/>
    </row>
    <row r="115" spans="1:15" s="67" customFormat="1" ht="13.5">
      <c r="A115" s="295">
        <v>3</v>
      </c>
      <c r="B115" s="60" t="s">
        <v>510</v>
      </c>
      <c r="C115" s="61" t="s">
        <v>508</v>
      </c>
      <c r="D115" s="62" t="s">
        <v>251</v>
      </c>
      <c r="E115" s="60" t="str">
        <f>IFERROR(INDEX(學生名單!$B:$I,MATCH($B115,學生名單!$H:$H,0),7),"")</f>
        <v>Q19385</v>
      </c>
      <c r="F115" s="60" t="str">
        <f>IFERROR(INDEX(學生名單!$B:$I,MATCH($B115,學生名單!$H:$H,0),5),"")</f>
        <v>Joanna E. Elvir</v>
      </c>
      <c r="G115" s="60" t="str">
        <f>IFERROR(INDEX(學生名單!$B:$I,MATCH($B115,學生名單!$H:$H,0),2),"")</f>
        <v>11157011A</v>
      </c>
      <c r="H115" s="61" t="str">
        <f>IFERROR(VLOOKUP($D115,大三學分表!$G:$J,2,FALSE),"")</f>
        <v>家醫部Family Medicine</v>
      </c>
      <c r="I115" s="61" t="str">
        <f>IFERROR(VLOOKUP($D115,大三學分表!$G:$J,4,FALSE),"")</f>
        <v>家醫科見習(Family and Community
Medicine)</v>
      </c>
      <c r="J115" s="75">
        <v>45740</v>
      </c>
      <c r="K115" s="64">
        <v>45765</v>
      </c>
      <c r="L115" s="65"/>
      <c r="M115" s="65"/>
      <c r="N115" s="62" t="str">
        <f>IFERROR(INDEX(學生名單!$B:$I,MATCH($B115,學生名單!$H:$H,0),8),"")</f>
        <v>joannaelvir19@gmail.com</v>
      </c>
      <c r="O115" s="66"/>
    </row>
    <row r="116" spans="1:15" s="67" customFormat="1" ht="13.5">
      <c r="A116" s="295">
        <v>3</v>
      </c>
      <c r="B116" s="60" t="s">
        <v>514</v>
      </c>
      <c r="C116" s="61" t="s">
        <v>512</v>
      </c>
      <c r="D116" s="62" t="s">
        <v>251</v>
      </c>
      <c r="E116" s="60" t="str">
        <f>IFERROR(INDEX(學生名單!$B:$I,MATCH($B116,學生名單!$H:$H,0),7),"")</f>
        <v>Q19398</v>
      </c>
      <c r="F116" s="60" t="str">
        <f>IFERROR(INDEX(學生名單!$B:$I,MATCH($B116,學生名單!$H:$H,0),5),"")</f>
        <v>Kaliesha K. Usher</v>
      </c>
      <c r="G116" s="60" t="str">
        <f>IFERROR(INDEX(學生名單!$B:$I,MATCH($B116,學生名單!$H:$H,0),2),"")</f>
        <v>11157012A</v>
      </c>
      <c r="H116" s="61" t="str">
        <f>IFERROR(VLOOKUP($D116,大三學分表!$G:$J,2,FALSE),"")</f>
        <v>家醫部Family Medicine</v>
      </c>
      <c r="I116" s="61" t="str">
        <f>IFERROR(VLOOKUP($D116,大三學分表!$G:$J,4,FALSE),"")</f>
        <v>家醫科見習(Family and Community
Medicine)</v>
      </c>
      <c r="J116" s="75">
        <v>45740</v>
      </c>
      <c r="K116" s="64">
        <v>45765</v>
      </c>
      <c r="L116" s="65"/>
      <c r="M116" s="65"/>
      <c r="N116" s="62" t="str">
        <f>IFERROR(INDEX(學生名單!$B:$I,MATCH($B116,學生名單!$H:$H,0),8),"")</f>
        <v>kalzusher10@gmail.com</v>
      </c>
      <c r="O116" s="66"/>
    </row>
    <row r="117" spans="1:15" s="67" customFormat="1" ht="13.5">
      <c r="A117" s="295">
        <v>3</v>
      </c>
      <c r="B117" s="60" t="s">
        <v>494</v>
      </c>
      <c r="C117" s="61" t="s">
        <v>492</v>
      </c>
      <c r="D117" s="62" t="s">
        <v>366</v>
      </c>
      <c r="E117" s="60" t="str">
        <f>IFERROR(INDEX(學生名單!$B:$I,MATCH($B117,學生名單!$H:$H,0),7),"")</f>
        <v>Q19381</v>
      </c>
      <c r="F117" s="60" t="str">
        <f>IFERROR(INDEX(學生名單!$B:$I,MATCH($B117,學生名單!$H:$H,0),5),"")</f>
        <v>Danielle B. Gibson</v>
      </c>
      <c r="G117" s="60" t="str">
        <f>IFERROR(INDEX(學生名單!$B:$I,MATCH($B117,學生名單!$H:$H,0),2),"")</f>
        <v>11157006A</v>
      </c>
      <c r="H117" s="61" t="str">
        <f>IFERROR(VLOOKUP($D117,大三學分表!$G:$J,2,FALSE),"")</f>
        <v>一般外科General Surgery</v>
      </c>
      <c r="I117" s="61" t="str">
        <f>IFERROR(VLOOKUP($D117,大三學分表!$G:$J,4,FALSE),"")</f>
        <v>一般外科General Surgery</v>
      </c>
      <c r="J117" s="75">
        <v>45768</v>
      </c>
      <c r="K117" s="64">
        <v>45793</v>
      </c>
      <c r="L117" s="65"/>
      <c r="M117" s="65"/>
      <c r="N117" s="62" t="str">
        <f>IFERROR(INDEX(學生名單!$B:$I,MATCH($B117,學生名單!$H:$H,0),8),"")</f>
        <v>daniellebiangela@gmail.com</v>
      </c>
      <c r="O117" s="66"/>
    </row>
    <row r="118" spans="1:15" s="67" customFormat="1" ht="13.5">
      <c r="A118" s="295">
        <v>3</v>
      </c>
      <c r="B118" s="60" t="s">
        <v>510</v>
      </c>
      <c r="C118" s="61" t="s">
        <v>508</v>
      </c>
      <c r="D118" s="62" t="s">
        <v>366</v>
      </c>
      <c r="E118" s="60" t="str">
        <f>IFERROR(INDEX(學生名單!$B:$I,MATCH($B118,學生名單!$H:$H,0),7),"")</f>
        <v>Q19385</v>
      </c>
      <c r="F118" s="60" t="str">
        <f>IFERROR(INDEX(學生名單!$B:$I,MATCH($B118,學生名單!$H:$H,0),5),"")</f>
        <v>Joanna E. Elvir</v>
      </c>
      <c r="G118" s="60" t="str">
        <f>IFERROR(INDEX(學生名單!$B:$I,MATCH($B118,學生名單!$H:$H,0),2),"")</f>
        <v>11157011A</v>
      </c>
      <c r="H118" s="61" t="str">
        <f>IFERROR(VLOOKUP($D118,大三學分表!$G:$J,2,FALSE),"")</f>
        <v>一般外科General Surgery</v>
      </c>
      <c r="I118" s="61" t="str">
        <f>IFERROR(VLOOKUP($D118,大三學分表!$G:$J,4,FALSE),"")</f>
        <v>一般外科General Surgery</v>
      </c>
      <c r="J118" s="75">
        <v>45768</v>
      </c>
      <c r="K118" s="64">
        <v>45793</v>
      </c>
      <c r="L118" s="65"/>
      <c r="M118" s="65"/>
      <c r="N118" s="62" t="str">
        <f>IFERROR(INDEX(學生名單!$B:$I,MATCH($B118,學生名單!$H:$H,0),8),"")</f>
        <v>joannaelvir19@gmail.com</v>
      </c>
      <c r="O118" s="66"/>
    </row>
    <row r="119" spans="1:15" s="67" customFormat="1" ht="13.5">
      <c r="A119" s="295">
        <v>3</v>
      </c>
      <c r="B119" s="60" t="s">
        <v>514</v>
      </c>
      <c r="C119" s="61" t="s">
        <v>512</v>
      </c>
      <c r="D119" s="62" t="s">
        <v>366</v>
      </c>
      <c r="E119" s="60" t="str">
        <f>IFERROR(INDEX(學生名單!$B:$I,MATCH($B119,學生名單!$H:$H,0),7),"")</f>
        <v>Q19398</v>
      </c>
      <c r="F119" s="60" t="str">
        <f>IFERROR(INDEX(學生名單!$B:$I,MATCH($B119,學生名單!$H:$H,0),5),"")</f>
        <v>Kaliesha K. Usher</v>
      </c>
      <c r="G119" s="60" t="str">
        <f>IFERROR(INDEX(學生名單!$B:$I,MATCH($B119,學生名單!$H:$H,0),2),"")</f>
        <v>11157012A</v>
      </c>
      <c r="H119" s="61" t="str">
        <f>IFERROR(VLOOKUP($D119,大三學分表!$G:$J,2,FALSE),"")</f>
        <v>一般外科General Surgery</v>
      </c>
      <c r="I119" s="61" t="str">
        <f>IFERROR(VLOOKUP($D119,大三學分表!$G:$J,4,FALSE),"")</f>
        <v>一般外科General Surgery</v>
      </c>
      <c r="J119" s="75">
        <v>45768</v>
      </c>
      <c r="K119" s="64">
        <v>45793</v>
      </c>
      <c r="L119" s="65"/>
      <c r="M119" s="65"/>
      <c r="N119" s="62" t="str">
        <f>IFERROR(INDEX(學生名單!$B:$I,MATCH($B119,學生名單!$H:$H,0),8),"")</f>
        <v>kalzusher10@gmail.com</v>
      </c>
      <c r="O119" s="66"/>
    </row>
    <row r="120" spans="1:15" s="67" customFormat="1" ht="13.5">
      <c r="A120" s="295">
        <v>3</v>
      </c>
      <c r="B120" s="60" t="s">
        <v>494</v>
      </c>
      <c r="C120" s="61" t="s">
        <v>492</v>
      </c>
      <c r="D120" s="62" t="s">
        <v>362</v>
      </c>
      <c r="E120" s="60" t="str">
        <f>IFERROR(INDEX(學生名單!$B:$I,MATCH($B120,學生名單!$H:$H,0),7),"")</f>
        <v>Q19381</v>
      </c>
      <c r="F120" s="60" t="str">
        <f>IFERROR(INDEX(學生名單!$B:$I,MATCH($B120,學生名單!$H:$H,0),5),"")</f>
        <v>Danielle B. Gibson</v>
      </c>
      <c r="G120" s="60" t="str">
        <f>IFERROR(INDEX(學生名單!$B:$I,MATCH($B120,學生名單!$H:$H,0),2),"")</f>
        <v>11157006A</v>
      </c>
      <c r="H120" s="61" t="str">
        <f>IFERROR(VLOOKUP($D120,大三學分表!$G:$J,2,FALSE),"")</f>
        <v>腎臟科Nephrology</v>
      </c>
      <c r="I120" s="61" t="str">
        <f>IFERROR(VLOOKUP($D120,大三學分表!$G:$J,4,FALSE),"")</f>
        <v>腎臟科Nephrology</v>
      </c>
      <c r="J120" s="75">
        <v>45796</v>
      </c>
      <c r="K120" s="64">
        <v>45821</v>
      </c>
      <c r="L120" s="65"/>
      <c r="M120" s="65"/>
      <c r="N120" s="62" t="str">
        <f>IFERROR(INDEX(學生名單!$B:$I,MATCH($B120,學生名單!$H:$H,0),8),"")</f>
        <v>daniellebiangela@gmail.com</v>
      </c>
      <c r="O120" s="66"/>
    </row>
    <row r="121" spans="1:15" s="67" customFormat="1" ht="13.5">
      <c r="A121" s="295">
        <v>3</v>
      </c>
      <c r="B121" s="60" t="s">
        <v>510</v>
      </c>
      <c r="C121" s="61" t="s">
        <v>508</v>
      </c>
      <c r="D121" s="62" t="s">
        <v>362</v>
      </c>
      <c r="E121" s="60" t="str">
        <f>IFERROR(INDEX(學生名單!$B:$I,MATCH($B121,學生名單!$H:$H,0),7),"")</f>
        <v>Q19385</v>
      </c>
      <c r="F121" s="60" t="str">
        <f>IFERROR(INDEX(學生名單!$B:$I,MATCH($B121,學生名單!$H:$H,0),5),"")</f>
        <v>Joanna E. Elvir</v>
      </c>
      <c r="G121" s="60" t="str">
        <f>IFERROR(INDEX(學生名單!$B:$I,MATCH($B121,學生名單!$H:$H,0),2),"")</f>
        <v>11157011A</v>
      </c>
      <c r="H121" s="61" t="str">
        <f>IFERROR(VLOOKUP($D121,大三學分表!$G:$J,2,FALSE),"")</f>
        <v>腎臟科Nephrology</v>
      </c>
      <c r="I121" s="61" t="str">
        <f>IFERROR(VLOOKUP($D121,大三學分表!$G:$J,4,FALSE),"")</f>
        <v>腎臟科Nephrology</v>
      </c>
      <c r="J121" s="75">
        <v>45796</v>
      </c>
      <c r="K121" s="64">
        <v>45821</v>
      </c>
      <c r="L121" s="65"/>
      <c r="M121" s="65"/>
      <c r="N121" s="62" t="str">
        <f>IFERROR(INDEX(學生名單!$B:$I,MATCH($B121,學生名單!$H:$H,0),8),"")</f>
        <v>joannaelvir19@gmail.com</v>
      </c>
      <c r="O121" s="66"/>
    </row>
    <row r="122" spans="1:15" s="67" customFormat="1" ht="13.5">
      <c r="A122" s="295">
        <v>3</v>
      </c>
      <c r="B122" s="60" t="s">
        <v>514</v>
      </c>
      <c r="C122" s="61" t="s">
        <v>512</v>
      </c>
      <c r="D122" s="62" t="s">
        <v>362</v>
      </c>
      <c r="E122" s="60" t="str">
        <f>IFERROR(INDEX(學生名單!$B:$I,MATCH($B122,學生名單!$H:$H,0),7),"")</f>
        <v>Q19398</v>
      </c>
      <c r="F122" s="60" t="str">
        <f>IFERROR(INDEX(學生名單!$B:$I,MATCH($B122,學生名單!$H:$H,0),5),"")</f>
        <v>Kaliesha K. Usher</v>
      </c>
      <c r="G122" s="60" t="str">
        <f>IFERROR(INDEX(學生名單!$B:$I,MATCH($B122,學生名單!$H:$H,0),2),"")</f>
        <v>11157012A</v>
      </c>
      <c r="H122" s="61" t="str">
        <f>IFERROR(VLOOKUP($D122,大三學分表!$G:$J,2,FALSE),"")</f>
        <v>腎臟科Nephrology</v>
      </c>
      <c r="I122" s="61" t="str">
        <f>IFERROR(VLOOKUP($D122,大三學分表!$G:$J,4,FALSE),"")</f>
        <v>腎臟科Nephrology</v>
      </c>
      <c r="J122" s="75">
        <v>45796</v>
      </c>
      <c r="K122" s="64">
        <v>45821</v>
      </c>
      <c r="L122" s="65"/>
      <c r="M122" s="65"/>
      <c r="N122" s="62" t="str">
        <f>IFERROR(INDEX(學生名單!$B:$I,MATCH($B122,學生名單!$H:$H,0),8),"")</f>
        <v>kalzusher10@gmail.com</v>
      </c>
      <c r="O122" s="66"/>
    </row>
    <row r="123" spans="1:15" s="67" customFormat="1">
      <c r="A123" s="60">
        <v>4</v>
      </c>
      <c r="B123" s="60" t="s">
        <v>502</v>
      </c>
      <c r="C123" s="61" t="s">
        <v>500</v>
      </c>
      <c r="D123" s="62" t="s">
        <v>366</v>
      </c>
      <c r="E123" s="60" t="str">
        <f>IFERROR(INDEX(學生名單!$B:$I,MATCH($B123,學生名單!$H:$H,0),7),"")</f>
        <v>Q19383</v>
      </c>
      <c r="F123" s="60" t="str">
        <f>IFERROR(INDEX(學生名單!$B:$I,MATCH($B123,學生名單!$H:$H,0),5),"")</f>
        <v>Denzel D. Joseph</v>
      </c>
      <c r="G123" s="60" t="str">
        <f>IFERROR(INDEX(學生名單!$B:$I,MATCH($B123,學生名單!$H:$H,0),2),"")</f>
        <v>11157008A</v>
      </c>
      <c r="H123" s="61" t="str">
        <f>IFERROR(VLOOKUP($D123,大三學分表!$G:$J,2,FALSE),"")</f>
        <v>一般外科General Surgery</v>
      </c>
      <c r="I123" s="61" t="str">
        <f>IFERROR(VLOOKUP($D123,大三學分表!$G:$J,4,FALSE),"")</f>
        <v>一般外科General Surgery</v>
      </c>
      <c r="J123" s="63">
        <v>45523</v>
      </c>
      <c r="K123" s="64">
        <v>45548</v>
      </c>
      <c r="L123" s="65"/>
      <c r="M123" s="65"/>
      <c r="N123" s="62" t="str">
        <f>IFERROR(INDEX(學生名單!$B:$I,MATCH($B123,學生名單!$H:$H,0),8),"")</f>
        <v>daejoseph92@gmail.com</v>
      </c>
      <c r="O123" s="66"/>
    </row>
    <row r="124" spans="1:15" s="67" customFormat="1">
      <c r="A124" s="60">
        <v>4</v>
      </c>
      <c r="B124" s="60" t="s">
        <v>506</v>
      </c>
      <c r="C124" s="61" t="s">
        <v>504</v>
      </c>
      <c r="D124" s="62" t="s">
        <v>366</v>
      </c>
      <c r="E124" s="60" t="str">
        <f>IFERROR(INDEX(學生名單!$B:$I,MATCH($B124,學生名單!$H:$H,0),7),"")</f>
        <v>Q19384</v>
      </c>
      <c r="F124" s="60" t="str">
        <f>IFERROR(INDEX(學生名單!$B:$I,MATCH($B124,學生名單!$H:$H,0),5),"")</f>
        <v>Jayronn A.D. Emmanuel</v>
      </c>
      <c r="G124" s="60" t="str">
        <f>IFERROR(INDEX(學生名單!$B:$I,MATCH($B124,學生名單!$H:$H,0),2),"")</f>
        <v>11157010A</v>
      </c>
      <c r="H124" s="61" t="str">
        <f>IFERROR(VLOOKUP($D124,大三學分表!$G:$J,2,FALSE),"")</f>
        <v>一般外科General Surgery</v>
      </c>
      <c r="I124" s="61" t="str">
        <f>IFERROR(VLOOKUP($D124,大三學分表!$G:$J,4,FALSE),"")</f>
        <v>一般外科General Surgery</v>
      </c>
      <c r="J124" s="63">
        <v>45523</v>
      </c>
      <c r="K124" s="64">
        <v>45548</v>
      </c>
      <c r="L124" s="65"/>
      <c r="M124" s="65"/>
      <c r="N124" s="62" t="str">
        <f>IFERROR(INDEX(學生名單!$B:$I,MATCH($B124,學生名單!$H:$H,0),8),"")</f>
        <v>derp99emmanuel@gmail.com</v>
      </c>
      <c r="O124" s="66"/>
    </row>
    <row r="125" spans="1:15" s="67" customFormat="1">
      <c r="A125" s="60">
        <v>4</v>
      </c>
      <c r="B125" s="60" t="s">
        <v>522</v>
      </c>
      <c r="C125" s="61" t="s">
        <v>520</v>
      </c>
      <c r="D125" s="62" t="s">
        <v>366</v>
      </c>
      <c r="E125" s="60" t="str">
        <f>IFERROR(INDEX(學生名單!$B:$I,MATCH($B125,學生名單!$H:$H,0),7),"")</f>
        <v>Q19387</v>
      </c>
      <c r="F125" s="60" t="str">
        <f>IFERROR(INDEX(學生名單!$B:$I,MATCH($B125,學生名單!$H:$H,0),5),"")</f>
        <v>Kendra A N Gustave</v>
      </c>
      <c r="G125" s="60" t="str">
        <f>IFERROR(INDEX(學生名單!$B:$I,MATCH($B125,學生名單!$H:$H,0),2),"")</f>
        <v>11157014A</v>
      </c>
      <c r="H125" s="61" t="str">
        <f>IFERROR(VLOOKUP($D125,大三學分表!$G:$J,2,FALSE),"")</f>
        <v>一般外科General Surgery</v>
      </c>
      <c r="I125" s="61" t="str">
        <f>IFERROR(VLOOKUP($D125,大三學分表!$G:$J,4,FALSE),"")</f>
        <v>一般外科General Surgery</v>
      </c>
      <c r="J125" s="63">
        <v>45523</v>
      </c>
      <c r="K125" s="64">
        <v>45548</v>
      </c>
      <c r="L125" s="65"/>
      <c r="M125" s="65"/>
      <c r="N125" s="62" t="str">
        <f>IFERROR(INDEX(學生名單!$B:$I,MATCH($B125,學生名單!$H:$H,0),8),"")</f>
        <v>kendra-gustave@hotmail.com</v>
      </c>
      <c r="O125" s="66"/>
    </row>
    <row r="126" spans="1:15" s="67" customFormat="1">
      <c r="A126" s="60">
        <v>4</v>
      </c>
      <c r="B126" s="60" t="s">
        <v>502</v>
      </c>
      <c r="C126" s="61" t="s">
        <v>500</v>
      </c>
      <c r="D126" s="62" t="s">
        <v>367</v>
      </c>
      <c r="E126" s="60" t="str">
        <f>IFERROR(INDEX(學生名單!$B:$I,MATCH($B126,學生名單!$H:$H,0),7),"")</f>
        <v>Q19383</v>
      </c>
      <c r="F126" s="60" t="str">
        <f>IFERROR(INDEX(學生名單!$B:$I,MATCH($B126,學生名單!$H:$H,0),5),"")</f>
        <v>Denzel D. Joseph</v>
      </c>
      <c r="G126" s="60" t="str">
        <f>IFERROR(INDEX(學生名單!$B:$I,MATCH($B126,學生名單!$H:$H,0),2),"")</f>
        <v>11157008A</v>
      </c>
      <c r="H126" s="61" t="str">
        <f>IFERROR(VLOOKUP($D126,大三學分表!$G:$J,2,FALSE),"")</f>
        <v>神經外科Neurosurgery</v>
      </c>
      <c r="I126" s="61" t="str">
        <f>IFERROR(VLOOKUP($D126,大三學分表!$G:$J,4,FALSE),"")</f>
        <v>神經外科 Neurosurgery</v>
      </c>
      <c r="J126" s="63">
        <v>45551</v>
      </c>
      <c r="K126" s="63">
        <v>45562</v>
      </c>
      <c r="L126" s="65"/>
      <c r="M126" s="65"/>
      <c r="N126" s="62" t="str">
        <f>IFERROR(INDEX(學生名單!$B:$I,MATCH($B126,學生名單!$H:$H,0),8),"")</f>
        <v>daejoseph92@gmail.com</v>
      </c>
      <c r="O126" s="66"/>
    </row>
    <row r="127" spans="1:15" s="67" customFormat="1">
      <c r="A127" s="60">
        <v>4</v>
      </c>
      <c r="B127" s="60" t="s">
        <v>506</v>
      </c>
      <c r="C127" s="61" t="s">
        <v>504</v>
      </c>
      <c r="D127" s="62" t="s">
        <v>367</v>
      </c>
      <c r="E127" s="60" t="str">
        <f>IFERROR(INDEX(學生名單!$B:$I,MATCH($B127,學生名單!$H:$H,0),7),"")</f>
        <v>Q19384</v>
      </c>
      <c r="F127" s="60" t="str">
        <f>IFERROR(INDEX(學生名單!$B:$I,MATCH($B127,學生名單!$H:$H,0),5),"")</f>
        <v>Jayronn A.D. Emmanuel</v>
      </c>
      <c r="G127" s="60" t="str">
        <f>IFERROR(INDEX(學生名單!$B:$I,MATCH($B127,學生名單!$H:$H,0),2),"")</f>
        <v>11157010A</v>
      </c>
      <c r="H127" s="61" t="str">
        <f>IFERROR(VLOOKUP($D127,大三學分表!$G:$J,2,FALSE),"")</f>
        <v>神經外科Neurosurgery</v>
      </c>
      <c r="I127" s="61" t="str">
        <f>IFERROR(VLOOKUP($D127,大三學分表!$G:$J,4,FALSE),"")</f>
        <v>神經外科 Neurosurgery</v>
      </c>
      <c r="J127" s="63">
        <v>45551</v>
      </c>
      <c r="K127" s="63">
        <v>45562</v>
      </c>
      <c r="L127" s="65"/>
      <c r="M127" s="65"/>
      <c r="N127" s="62" t="str">
        <f>IFERROR(INDEX(學生名單!$B:$I,MATCH($B127,學生名單!$H:$H,0),8),"")</f>
        <v>derp99emmanuel@gmail.com</v>
      </c>
      <c r="O127" s="66"/>
    </row>
    <row r="128" spans="1:15" s="67" customFormat="1">
      <c r="A128" s="60">
        <v>4</v>
      </c>
      <c r="B128" s="60" t="s">
        <v>522</v>
      </c>
      <c r="C128" s="61" t="s">
        <v>520</v>
      </c>
      <c r="D128" s="62" t="s">
        <v>367</v>
      </c>
      <c r="E128" s="60" t="str">
        <f>IFERROR(INDEX(學生名單!$B:$I,MATCH($B128,學生名單!$H:$H,0),7),"")</f>
        <v>Q19387</v>
      </c>
      <c r="F128" s="60" t="str">
        <f>IFERROR(INDEX(學生名單!$B:$I,MATCH($B128,學生名單!$H:$H,0),5),"")</f>
        <v>Kendra A N Gustave</v>
      </c>
      <c r="G128" s="60" t="str">
        <f>IFERROR(INDEX(學生名單!$B:$I,MATCH($B128,學生名單!$H:$H,0),2),"")</f>
        <v>11157014A</v>
      </c>
      <c r="H128" s="61" t="str">
        <f>IFERROR(VLOOKUP($D128,大三學分表!$G:$J,2,FALSE),"")</f>
        <v>神經外科Neurosurgery</v>
      </c>
      <c r="I128" s="61" t="str">
        <f>IFERROR(VLOOKUP($D128,大三學分表!$G:$J,4,FALSE),"")</f>
        <v>神經外科 Neurosurgery</v>
      </c>
      <c r="J128" s="63">
        <v>45551</v>
      </c>
      <c r="K128" s="63">
        <v>45562</v>
      </c>
      <c r="L128" s="65"/>
      <c r="M128" s="65"/>
      <c r="N128" s="62" t="str">
        <f>IFERROR(INDEX(學生名單!$B:$I,MATCH($B128,學生名單!$H:$H,0),8),"")</f>
        <v>kendra-gustave@hotmail.com</v>
      </c>
      <c r="O128" s="66"/>
    </row>
    <row r="129" spans="1:15" s="67" customFormat="1">
      <c r="A129" s="60">
        <v>4</v>
      </c>
      <c r="B129" s="60" t="s">
        <v>502</v>
      </c>
      <c r="C129" s="61" t="s">
        <v>500</v>
      </c>
      <c r="D129" s="62" t="s">
        <v>368</v>
      </c>
      <c r="E129" s="60" t="str">
        <f>IFERROR(INDEX(學生名單!$B:$I,MATCH($B129,學生名單!$H:$H,0),7),"")</f>
        <v>Q19383</v>
      </c>
      <c r="F129" s="60" t="str">
        <f>IFERROR(INDEX(學生名單!$B:$I,MATCH($B129,學生名單!$H:$H,0),5),"")</f>
        <v>Denzel D. Joseph</v>
      </c>
      <c r="G129" s="60" t="str">
        <f>IFERROR(INDEX(學生名單!$B:$I,MATCH($B129,學生名單!$H:$H,0),2),"")</f>
        <v>11157008A</v>
      </c>
      <c r="H129" s="61" t="str">
        <f>IFERROR(VLOOKUP($D129,大三學分表!$G:$J,2,FALSE),"")</f>
        <v>泌尿科Urology</v>
      </c>
      <c r="I129" s="61" t="str">
        <f>IFERROR(VLOOKUP($D129,大三學分表!$G:$J,4,FALSE),"")</f>
        <v>泌尿科Urology</v>
      </c>
      <c r="J129" s="63">
        <v>45565</v>
      </c>
      <c r="K129" s="63">
        <v>45576</v>
      </c>
      <c r="L129" s="65"/>
      <c r="M129" s="65"/>
      <c r="N129" s="62" t="str">
        <f>IFERROR(INDEX(學生名單!$B:$I,MATCH($B129,學生名單!$H:$H,0),8),"")</f>
        <v>daejoseph92@gmail.com</v>
      </c>
      <c r="O129" s="66"/>
    </row>
    <row r="130" spans="1:15" s="67" customFormat="1">
      <c r="A130" s="60">
        <v>4</v>
      </c>
      <c r="B130" s="60" t="s">
        <v>506</v>
      </c>
      <c r="C130" s="61" t="s">
        <v>504</v>
      </c>
      <c r="D130" s="62" t="s">
        <v>368</v>
      </c>
      <c r="E130" s="60" t="str">
        <f>IFERROR(INDEX(學生名單!$B:$I,MATCH($B130,學生名單!$H:$H,0),7),"")</f>
        <v>Q19384</v>
      </c>
      <c r="F130" s="60" t="str">
        <f>IFERROR(INDEX(學生名單!$B:$I,MATCH($B130,學生名單!$H:$H,0),5),"")</f>
        <v>Jayronn A.D. Emmanuel</v>
      </c>
      <c r="G130" s="60" t="str">
        <f>IFERROR(INDEX(學生名單!$B:$I,MATCH($B130,學生名單!$H:$H,0),2),"")</f>
        <v>11157010A</v>
      </c>
      <c r="H130" s="61" t="str">
        <f>IFERROR(VLOOKUP($D130,大三學分表!$G:$J,2,FALSE),"")</f>
        <v>泌尿科Urology</v>
      </c>
      <c r="I130" s="61" t="str">
        <f>IFERROR(VLOOKUP($D130,大三學分表!$G:$J,4,FALSE),"")</f>
        <v>泌尿科Urology</v>
      </c>
      <c r="J130" s="63">
        <v>45565</v>
      </c>
      <c r="K130" s="63">
        <v>45576</v>
      </c>
      <c r="L130" s="65"/>
      <c r="M130" s="65"/>
      <c r="N130" s="62" t="str">
        <f>IFERROR(INDEX(學生名單!$B:$I,MATCH($B130,學生名單!$H:$H,0),8),"")</f>
        <v>derp99emmanuel@gmail.com</v>
      </c>
      <c r="O130" s="66"/>
    </row>
    <row r="131" spans="1:15" s="67" customFormat="1">
      <c r="A131" s="60">
        <v>4</v>
      </c>
      <c r="B131" s="60" t="s">
        <v>522</v>
      </c>
      <c r="C131" s="61" t="s">
        <v>520</v>
      </c>
      <c r="D131" s="62" t="s">
        <v>368</v>
      </c>
      <c r="E131" s="60" t="str">
        <f>IFERROR(INDEX(學生名單!$B:$I,MATCH($B131,學生名單!$H:$H,0),7),"")</f>
        <v>Q19387</v>
      </c>
      <c r="F131" s="60" t="str">
        <f>IFERROR(INDEX(學生名單!$B:$I,MATCH($B131,學生名單!$H:$H,0),5),"")</f>
        <v>Kendra A N Gustave</v>
      </c>
      <c r="G131" s="60" t="str">
        <f>IFERROR(INDEX(學生名單!$B:$I,MATCH($B131,學生名單!$H:$H,0),2),"")</f>
        <v>11157014A</v>
      </c>
      <c r="H131" s="61" t="str">
        <f>IFERROR(VLOOKUP($D131,大三學分表!$G:$J,2,FALSE),"")</f>
        <v>泌尿科Urology</v>
      </c>
      <c r="I131" s="61" t="str">
        <f>IFERROR(VLOOKUP($D131,大三學分表!$G:$J,4,FALSE),"")</f>
        <v>泌尿科Urology</v>
      </c>
      <c r="J131" s="63">
        <v>45565</v>
      </c>
      <c r="K131" s="63">
        <v>45576</v>
      </c>
      <c r="L131" s="65"/>
      <c r="M131" s="65"/>
      <c r="N131" s="62" t="str">
        <f>IFERROR(INDEX(學生名單!$B:$I,MATCH($B131,學生名單!$H:$H,0),8),"")</f>
        <v>kendra-gustave@hotmail.com</v>
      </c>
      <c r="O131" s="66"/>
    </row>
    <row r="132" spans="1:15" s="67" customFormat="1" ht="13.5">
      <c r="A132" s="295">
        <v>4</v>
      </c>
      <c r="B132" s="60" t="s">
        <v>502</v>
      </c>
      <c r="C132" s="61" t="s">
        <v>500</v>
      </c>
      <c r="D132" s="62" t="s">
        <v>369</v>
      </c>
      <c r="E132" s="60" t="str">
        <f>IFERROR(INDEX(學生名單!$B:$I,MATCH($B132,學生名單!$H:$H,0),7),"")</f>
        <v>Q19383</v>
      </c>
      <c r="F132" s="60" t="str">
        <f>IFERROR(INDEX(學生名單!$B:$I,MATCH($B132,學生名單!$H:$H,0),5),"")</f>
        <v>Denzel D. Joseph</v>
      </c>
      <c r="G132" s="60" t="str">
        <f>IFERROR(INDEX(學生名單!$B:$I,MATCH($B132,學生名單!$H:$H,0),2),"")</f>
        <v>11157008A</v>
      </c>
      <c r="H132" s="61" t="str">
        <f>IFERROR(VLOOKUP($D132,大三學分表!$G:$J,2,FALSE),"")</f>
        <v>小兒外科Pediatric Surgery</v>
      </c>
      <c r="I132" s="61" t="str">
        <f>IFERROR(VLOOKUP($D132,大三學分表!$G:$J,4,FALSE),"")</f>
        <v>小兒外科Pediatric Surgery</v>
      </c>
      <c r="J132" s="63">
        <v>45579</v>
      </c>
      <c r="K132" s="64">
        <v>45593</v>
      </c>
      <c r="L132" s="65"/>
      <c r="M132" s="65"/>
      <c r="N132" s="62" t="str">
        <f>IFERROR(INDEX(學生名單!$B:$I,MATCH($B132,學生名單!$H:$H,0),8),"")</f>
        <v>daejoseph92@gmail.com</v>
      </c>
      <c r="O132" s="66"/>
    </row>
    <row r="133" spans="1:15" s="67" customFormat="1" ht="13.5">
      <c r="A133" s="295">
        <v>4</v>
      </c>
      <c r="B133" s="60" t="s">
        <v>506</v>
      </c>
      <c r="C133" s="61" t="s">
        <v>504</v>
      </c>
      <c r="D133" s="62" t="s">
        <v>369</v>
      </c>
      <c r="E133" s="60" t="str">
        <f>IFERROR(INDEX(學生名單!$B:$I,MATCH($B133,學生名單!$H:$H,0),7),"")</f>
        <v>Q19384</v>
      </c>
      <c r="F133" s="60" t="str">
        <f>IFERROR(INDEX(學生名單!$B:$I,MATCH($B133,學生名單!$H:$H,0),5),"")</f>
        <v>Jayronn A.D. Emmanuel</v>
      </c>
      <c r="G133" s="60" t="str">
        <f>IFERROR(INDEX(學生名單!$B:$I,MATCH($B133,學生名單!$H:$H,0),2),"")</f>
        <v>11157010A</v>
      </c>
      <c r="H133" s="61" t="str">
        <f>IFERROR(VLOOKUP($D133,大三學分表!$G:$J,2,FALSE),"")</f>
        <v>小兒外科Pediatric Surgery</v>
      </c>
      <c r="I133" s="61" t="str">
        <f>IFERROR(VLOOKUP($D133,大三學分表!$G:$J,4,FALSE),"")</f>
        <v>小兒外科Pediatric Surgery</v>
      </c>
      <c r="J133" s="63">
        <v>45579</v>
      </c>
      <c r="K133" s="64">
        <v>45593</v>
      </c>
      <c r="L133" s="65"/>
      <c r="M133" s="65"/>
      <c r="N133" s="62" t="str">
        <f>IFERROR(INDEX(學生名單!$B:$I,MATCH($B133,學生名單!$H:$H,0),8),"")</f>
        <v>derp99emmanuel@gmail.com</v>
      </c>
      <c r="O133" s="66"/>
    </row>
    <row r="134" spans="1:15" s="67" customFormat="1" ht="13.5">
      <c r="A134" s="295">
        <v>4</v>
      </c>
      <c r="B134" s="60" t="s">
        <v>522</v>
      </c>
      <c r="C134" s="61" t="s">
        <v>520</v>
      </c>
      <c r="D134" s="62" t="s">
        <v>369</v>
      </c>
      <c r="E134" s="60" t="str">
        <f>IFERROR(INDEX(學生名單!$B:$I,MATCH($B134,學生名單!$H:$H,0),7),"")</f>
        <v>Q19387</v>
      </c>
      <c r="F134" s="60" t="str">
        <f>IFERROR(INDEX(學生名單!$B:$I,MATCH($B134,學生名單!$H:$H,0),5),"")</f>
        <v>Kendra A N Gustave</v>
      </c>
      <c r="G134" s="60" t="str">
        <f>IFERROR(INDEX(學生名單!$B:$I,MATCH($B134,學生名單!$H:$H,0),2),"")</f>
        <v>11157014A</v>
      </c>
      <c r="H134" s="61" t="str">
        <f>IFERROR(VLOOKUP($D134,大三學分表!$G:$J,2,FALSE),"")</f>
        <v>小兒外科Pediatric Surgery</v>
      </c>
      <c r="I134" s="61" t="str">
        <f>IFERROR(VLOOKUP($D134,大三學分表!$G:$J,4,FALSE),"")</f>
        <v>小兒外科Pediatric Surgery</v>
      </c>
      <c r="J134" s="63">
        <v>45579</v>
      </c>
      <c r="K134" s="64">
        <v>45593</v>
      </c>
      <c r="L134" s="65"/>
      <c r="M134" s="65"/>
      <c r="N134" s="62" t="str">
        <f>IFERROR(INDEX(學生名單!$B:$I,MATCH($B134,學生名單!$H:$H,0),8),"")</f>
        <v>kendra-gustave@hotmail.com</v>
      </c>
      <c r="O134" s="66"/>
    </row>
    <row r="135" spans="1:15" s="67" customFormat="1" ht="13.5">
      <c r="A135" s="295">
        <v>4</v>
      </c>
      <c r="B135" s="60" t="s">
        <v>502</v>
      </c>
      <c r="C135" s="61" t="s">
        <v>500</v>
      </c>
      <c r="D135" s="62" t="s">
        <v>370</v>
      </c>
      <c r="E135" s="60" t="str">
        <f>IFERROR(INDEX(學生名單!$B:$I,MATCH($B135,學生名單!$H:$H,0),7),"")</f>
        <v>Q19383</v>
      </c>
      <c r="F135" s="60" t="str">
        <f>IFERROR(INDEX(學生名單!$B:$I,MATCH($B135,學生名單!$H:$H,0),5),"")</f>
        <v>Denzel D. Joseph</v>
      </c>
      <c r="G135" s="60" t="str">
        <f>IFERROR(INDEX(學生名單!$B:$I,MATCH($B135,學生名單!$H:$H,0),2),"")</f>
        <v>11157008A</v>
      </c>
      <c r="H135" s="61" t="str">
        <f>IFERROR(VLOOKUP($D135,大三學分表!$G:$J,2,FALSE),"")</f>
        <v>大腸直腸外科Colon &amp; Rectal Surgery</v>
      </c>
      <c r="I135" s="61" t="str">
        <f>IFERROR(VLOOKUP($D135,大三學分表!$G:$J,4,FALSE),"")</f>
        <v>大腸直腸外科Colon &amp; Rectal Surgery</v>
      </c>
      <c r="J135" s="63">
        <v>45593</v>
      </c>
      <c r="K135" s="63">
        <v>45604</v>
      </c>
      <c r="L135" s="65"/>
      <c r="M135" s="65"/>
      <c r="N135" s="62" t="str">
        <f>IFERROR(INDEX(學生名單!$B:$I,MATCH($B135,學生名單!$H:$H,0),8),"")</f>
        <v>daejoseph92@gmail.com</v>
      </c>
      <c r="O135" s="66"/>
    </row>
    <row r="136" spans="1:15" s="67" customFormat="1" ht="13.5">
      <c r="A136" s="295">
        <v>4</v>
      </c>
      <c r="B136" s="60" t="s">
        <v>506</v>
      </c>
      <c r="C136" s="61" t="s">
        <v>504</v>
      </c>
      <c r="D136" s="62" t="s">
        <v>370</v>
      </c>
      <c r="E136" s="60" t="str">
        <f>IFERROR(INDEX(學生名單!$B:$I,MATCH($B136,學生名單!$H:$H,0),7),"")</f>
        <v>Q19384</v>
      </c>
      <c r="F136" s="60" t="str">
        <f>IFERROR(INDEX(學生名單!$B:$I,MATCH($B136,學生名單!$H:$H,0),5),"")</f>
        <v>Jayronn A.D. Emmanuel</v>
      </c>
      <c r="G136" s="60" t="str">
        <f>IFERROR(INDEX(學生名單!$B:$I,MATCH($B136,學生名單!$H:$H,0),2),"")</f>
        <v>11157010A</v>
      </c>
      <c r="H136" s="61" t="str">
        <f>IFERROR(VLOOKUP($D136,大三學分表!$G:$J,2,FALSE),"")</f>
        <v>大腸直腸外科Colon &amp; Rectal Surgery</v>
      </c>
      <c r="I136" s="61" t="str">
        <f>IFERROR(VLOOKUP($D136,大三學分表!$G:$J,4,FALSE),"")</f>
        <v>大腸直腸外科Colon &amp; Rectal Surgery</v>
      </c>
      <c r="J136" s="63">
        <v>45593</v>
      </c>
      <c r="K136" s="63">
        <v>45604</v>
      </c>
      <c r="L136" s="65"/>
      <c r="M136" s="65"/>
      <c r="N136" s="62" t="str">
        <f>IFERROR(INDEX(學生名單!$B:$I,MATCH($B136,學生名單!$H:$H,0),8),"")</f>
        <v>derp99emmanuel@gmail.com</v>
      </c>
      <c r="O136" s="66"/>
    </row>
    <row r="137" spans="1:15" s="67" customFormat="1" ht="13.5">
      <c r="A137" s="295">
        <v>4</v>
      </c>
      <c r="B137" s="60" t="s">
        <v>522</v>
      </c>
      <c r="C137" s="61" t="s">
        <v>520</v>
      </c>
      <c r="D137" s="62" t="s">
        <v>370</v>
      </c>
      <c r="E137" s="60" t="str">
        <f>IFERROR(INDEX(學生名單!$B:$I,MATCH($B137,學生名單!$H:$H,0),7),"")</f>
        <v>Q19387</v>
      </c>
      <c r="F137" s="60" t="str">
        <f>IFERROR(INDEX(學生名單!$B:$I,MATCH($B137,學生名單!$H:$H,0),5),"")</f>
        <v>Kendra A N Gustave</v>
      </c>
      <c r="G137" s="60" t="str">
        <f>IFERROR(INDEX(學生名單!$B:$I,MATCH($B137,學生名單!$H:$H,0),2),"")</f>
        <v>11157014A</v>
      </c>
      <c r="H137" s="61" t="str">
        <f>IFERROR(VLOOKUP($D137,大三學分表!$G:$J,2,FALSE),"")</f>
        <v>大腸直腸外科Colon &amp; Rectal Surgery</v>
      </c>
      <c r="I137" s="61" t="str">
        <f>IFERROR(VLOOKUP($D137,大三學分表!$G:$J,4,FALSE),"")</f>
        <v>大腸直腸外科Colon &amp; Rectal Surgery</v>
      </c>
      <c r="J137" s="63">
        <v>45593</v>
      </c>
      <c r="K137" s="63">
        <v>45604</v>
      </c>
      <c r="L137" s="65"/>
      <c r="M137" s="65"/>
      <c r="N137" s="62" t="str">
        <f>IFERROR(INDEX(學生名單!$B:$I,MATCH($B137,學生名單!$H:$H,0),8),"")</f>
        <v>kendra-gustave@hotmail.com</v>
      </c>
      <c r="O137" s="66"/>
    </row>
    <row r="138" spans="1:15" s="67" customFormat="1" ht="13.5">
      <c r="A138" s="295">
        <v>4</v>
      </c>
      <c r="B138" s="60" t="s">
        <v>502</v>
      </c>
      <c r="C138" s="61" t="s">
        <v>500</v>
      </c>
      <c r="D138" s="62" t="s">
        <v>372</v>
      </c>
      <c r="E138" s="60" t="str">
        <f>IFERROR(INDEX(學生名單!$B:$I,MATCH($B138,學生名單!$H:$H,0),7),"")</f>
        <v>Q19383</v>
      </c>
      <c r="F138" s="60" t="str">
        <f>IFERROR(INDEX(學生名單!$B:$I,MATCH($B138,學生名單!$H:$H,0),5),"")</f>
        <v>Denzel D. Joseph</v>
      </c>
      <c r="G138" s="60" t="str">
        <f>IFERROR(INDEX(學生名單!$B:$I,MATCH($B138,學生名單!$H:$H,0),2),"")</f>
        <v>11157008A</v>
      </c>
      <c r="H138" s="61" t="str">
        <f>IFERROR(VLOOKUP($D138,大三學分表!$G:$J,2,FALSE),"")</f>
        <v>心臟外科Cardiovascular surgery</v>
      </c>
      <c r="I138" s="61" t="str">
        <f>IFERROR(VLOOKUP($D138,大三學分表!$G:$J,4,FALSE),"")</f>
        <v>心臟外科Cardiovascular surgery</v>
      </c>
      <c r="J138" s="63">
        <v>45607</v>
      </c>
      <c r="K138" s="63">
        <v>45618</v>
      </c>
      <c r="L138" s="65"/>
      <c r="M138" s="65"/>
      <c r="N138" s="62" t="str">
        <f>IFERROR(INDEX(學生名單!$B:$I,MATCH($B138,學生名單!$H:$H,0),8),"")</f>
        <v>daejoseph92@gmail.com</v>
      </c>
      <c r="O138" s="66"/>
    </row>
    <row r="139" spans="1:15" s="67" customFormat="1" ht="13.5">
      <c r="A139" s="295">
        <v>4</v>
      </c>
      <c r="B139" s="60" t="s">
        <v>506</v>
      </c>
      <c r="C139" s="61" t="s">
        <v>504</v>
      </c>
      <c r="D139" s="62" t="s">
        <v>372</v>
      </c>
      <c r="E139" s="60" t="str">
        <f>IFERROR(INDEX(學生名單!$B:$I,MATCH($B139,學生名單!$H:$H,0),7),"")</f>
        <v>Q19384</v>
      </c>
      <c r="F139" s="60" t="str">
        <f>IFERROR(INDEX(學生名單!$B:$I,MATCH($B139,學生名單!$H:$H,0),5),"")</f>
        <v>Jayronn A.D. Emmanuel</v>
      </c>
      <c r="G139" s="60" t="str">
        <f>IFERROR(INDEX(學生名單!$B:$I,MATCH($B139,學生名單!$H:$H,0),2),"")</f>
        <v>11157010A</v>
      </c>
      <c r="H139" s="61" t="str">
        <f>IFERROR(VLOOKUP($D139,大三學分表!$G:$J,2,FALSE),"")</f>
        <v>心臟外科Cardiovascular surgery</v>
      </c>
      <c r="I139" s="61" t="str">
        <f>IFERROR(VLOOKUP($D139,大三學分表!$G:$J,4,FALSE),"")</f>
        <v>心臟外科Cardiovascular surgery</v>
      </c>
      <c r="J139" s="63">
        <v>45607</v>
      </c>
      <c r="K139" s="63">
        <v>45618</v>
      </c>
      <c r="L139" s="65"/>
      <c r="M139" s="65"/>
      <c r="N139" s="62" t="str">
        <f>IFERROR(INDEX(學生名單!$B:$I,MATCH($B139,學生名單!$H:$H,0),8),"")</f>
        <v>derp99emmanuel@gmail.com</v>
      </c>
      <c r="O139" s="66"/>
    </row>
    <row r="140" spans="1:15" s="67" customFormat="1" ht="13.5">
      <c r="A140" s="295">
        <v>4</v>
      </c>
      <c r="B140" s="60" t="s">
        <v>522</v>
      </c>
      <c r="C140" s="61" t="s">
        <v>520</v>
      </c>
      <c r="D140" s="62" t="s">
        <v>372</v>
      </c>
      <c r="E140" s="60" t="str">
        <f>IFERROR(INDEX(學生名單!$B:$I,MATCH($B140,學生名單!$H:$H,0),7),"")</f>
        <v>Q19387</v>
      </c>
      <c r="F140" s="60" t="str">
        <f>IFERROR(INDEX(學生名單!$B:$I,MATCH($B140,學生名單!$H:$H,0),5),"")</f>
        <v>Kendra A N Gustave</v>
      </c>
      <c r="G140" s="60" t="str">
        <f>IFERROR(INDEX(學生名單!$B:$I,MATCH($B140,學生名單!$H:$H,0),2),"")</f>
        <v>11157014A</v>
      </c>
      <c r="H140" s="61" t="str">
        <f>IFERROR(VLOOKUP($D140,大三學分表!$G:$J,2,FALSE),"")</f>
        <v>心臟外科Cardiovascular surgery</v>
      </c>
      <c r="I140" s="61" t="str">
        <f>IFERROR(VLOOKUP($D140,大三學分表!$G:$J,4,FALSE),"")</f>
        <v>心臟外科Cardiovascular surgery</v>
      </c>
      <c r="J140" s="63">
        <v>45607</v>
      </c>
      <c r="K140" s="63">
        <v>45618</v>
      </c>
      <c r="L140" s="65"/>
      <c r="M140" s="65"/>
      <c r="N140" s="62" t="str">
        <f>IFERROR(INDEX(學生名單!$B:$I,MATCH($B140,學生名單!$H:$H,0),8),"")</f>
        <v>kendra-gustave@hotmail.com</v>
      </c>
      <c r="O140" s="66"/>
    </row>
    <row r="141" spans="1:15" s="67" customFormat="1" ht="13.5">
      <c r="A141" s="295">
        <v>4</v>
      </c>
      <c r="B141" s="60" t="s">
        <v>502</v>
      </c>
      <c r="C141" s="61" t="s">
        <v>500</v>
      </c>
      <c r="D141" s="62" t="s">
        <v>373</v>
      </c>
      <c r="E141" s="60" t="str">
        <f>IFERROR(INDEX(學生名單!$B:$I,MATCH($B141,學生名單!$H:$H,0),7),"")</f>
        <v>Q19383</v>
      </c>
      <c r="F141" s="60" t="str">
        <f>IFERROR(INDEX(學生名單!$B:$I,MATCH($B141,學生名單!$H:$H,0),5),"")</f>
        <v>Denzel D. Joseph</v>
      </c>
      <c r="G141" s="60" t="str">
        <f>IFERROR(INDEX(學生名單!$B:$I,MATCH($B141,學生名單!$H:$H,0),2),"")</f>
        <v>11157008A</v>
      </c>
      <c r="H141" s="61" t="str">
        <f>IFERROR(VLOOKUP($D141,大三學分表!$G:$J,2,FALSE),"")</f>
        <v>胸腔外科Thoracic Surgery</v>
      </c>
      <c r="I141" s="61" t="str">
        <f>IFERROR(VLOOKUP($D141,大三學分表!$G:$J,4,FALSE),"")</f>
        <v>胸腔外科Thoracic Surgery</v>
      </c>
      <c r="J141" s="63">
        <v>45621</v>
      </c>
      <c r="K141" s="63">
        <v>45632</v>
      </c>
      <c r="L141" s="65"/>
      <c r="M141" s="65"/>
      <c r="N141" s="62" t="str">
        <f>IFERROR(INDEX(學生名單!$B:$I,MATCH($B141,學生名單!$H:$H,0),8),"")</f>
        <v>daejoseph92@gmail.com</v>
      </c>
      <c r="O141" s="66"/>
    </row>
    <row r="142" spans="1:15" s="67" customFormat="1" ht="13.5">
      <c r="A142" s="295">
        <v>4</v>
      </c>
      <c r="B142" s="60" t="s">
        <v>506</v>
      </c>
      <c r="C142" s="61" t="s">
        <v>504</v>
      </c>
      <c r="D142" s="62" t="s">
        <v>373</v>
      </c>
      <c r="E142" s="60" t="str">
        <f>IFERROR(INDEX(學生名單!$B:$I,MATCH($B142,學生名單!$H:$H,0),7),"")</f>
        <v>Q19384</v>
      </c>
      <c r="F142" s="60" t="str">
        <f>IFERROR(INDEX(學生名單!$B:$I,MATCH($B142,學生名單!$H:$H,0),5),"")</f>
        <v>Jayronn A.D. Emmanuel</v>
      </c>
      <c r="G142" s="60" t="str">
        <f>IFERROR(INDEX(學生名單!$B:$I,MATCH($B142,學生名單!$H:$H,0),2),"")</f>
        <v>11157010A</v>
      </c>
      <c r="H142" s="61" t="str">
        <f>IFERROR(VLOOKUP($D142,大三學分表!$G:$J,2,FALSE),"")</f>
        <v>胸腔外科Thoracic Surgery</v>
      </c>
      <c r="I142" s="61" t="str">
        <f>IFERROR(VLOOKUP($D142,大三學分表!$G:$J,4,FALSE),"")</f>
        <v>胸腔外科Thoracic Surgery</v>
      </c>
      <c r="J142" s="63">
        <v>45621</v>
      </c>
      <c r="K142" s="63">
        <v>45632</v>
      </c>
      <c r="L142" s="65"/>
      <c r="M142" s="65"/>
      <c r="N142" s="62" t="str">
        <f>IFERROR(INDEX(學生名單!$B:$I,MATCH($B142,學生名單!$H:$H,0),8),"")</f>
        <v>derp99emmanuel@gmail.com</v>
      </c>
      <c r="O142" s="66"/>
    </row>
    <row r="143" spans="1:15" s="67" customFormat="1" ht="13.5">
      <c r="A143" s="295">
        <v>4</v>
      </c>
      <c r="B143" s="60" t="s">
        <v>522</v>
      </c>
      <c r="C143" s="61" t="s">
        <v>520</v>
      </c>
      <c r="D143" s="62" t="s">
        <v>373</v>
      </c>
      <c r="E143" s="60" t="str">
        <f>IFERROR(INDEX(學生名單!$B:$I,MATCH($B143,學生名單!$H:$H,0),7),"")</f>
        <v>Q19387</v>
      </c>
      <c r="F143" s="60" t="str">
        <f>IFERROR(INDEX(學生名單!$B:$I,MATCH($B143,學生名單!$H:$H,0),5),"")</f>
        <v>Kendra A N Gustave</v>
      </c>
      <c r="G143" s="60" t="str">
        <f>IFERROR(INDEX(學生名單!$B:$I,MATCH($B143,學生名單!$H:$H,0),2),"")</f>
        <v>11157014A</v>
      </c>
      <c r="H143" s="61" t="str">
        <f>IFERROR(VLOOKUP($D143,大三學分表!$G:$J,2,FALSE),"")</f>
        <v>胸腔外科Thoracic Surgery</v>
      </c>
      <c r="I143" s="61" t="str">
        <f>IFERROR(VLOOKUP($D143,大三學分表!$G:$J,4,FALSE),"")</f>
        <v>胸腔外科Thoracic Surgery</v>
      </c>
      <c r="J143" s="63">
        <v>45621</v>
      </c>
      <c r="K143" s="63">
        <v>45632</v>
      </c>
      <c r="L143" s="65"/>
      <c r="M143" s="65"/>
      <c r="N143" s="62" t="str">
        <f>IFERROR(INDEX(學生名單!$B:$I,MATCH($B143,學生名單!$H:$H,0),8),"")</f>
        <v>kendra-gustave@hotmail.com</v>
      </c>
      <c r="O143" s="66"/>
    </row>
    <row r="144" spans="1:15" s="67" customFormat="1" ht="13.5">
      <c r="A144" s="295">
        <v>4</v>
      </c>
      <c r="B144" s="60" t="s">
        <v>502</v>
      </c>
      <c r="C144" s="61" t="s">
        <v>500</v>
      </c>
      <c r="D144" s="62" t="s">
        <v>361</v>
      </c>
      <c r="E144" s="60" t="str">
        <f>IFERROR(INDEX(學生名單!$B:$I,MATCH($B144,學生名單!$H:$H,0),7),"")</f>
        <v>Q19383</v>
      </c>
      <c r="F144" s="60" t="str">
        <f>IFERROR(INDEX(學生名單!$B:$I,MATCH($B144,學生名單!$H:$H,0),5),"")</f>
        <v>Denzel D. Joseph</v>
      </c>
      <c r="G144" s="60" t="str">
        <f>IFERROR(INDEX(學生名單!$B:$I,MATCH($B144,學生名單!$H:$H,0),2),"")</f>
        <v>11157008A</v>
      </c>
      <c r="H144" s="61" t="str">
        <f>IFERROR(VLOOKUP($D144,大三學分表!$G:$J,2,FALSE),"")</f>
        <v>一般醫學科General Medicine</v>
      </c>
      <c r="I144" s="61" t="str">
        <f>IFERROR(VLOOKUP($D144,大三學分表!$G:$J,4,FALSE),"")</f>
        <v>一般醫學內科General Medicine</v>
      </c>
      <c r="J144" s="63">
        <v>45635</v>
      </c>
      <c r="K144" s="64">
        <v>45660</v>
      </c>
      <c r="L144" s="65"/>
      <c r="M144" s="65"/>
      <c r="N144" s="62" t="str">
        <f>IFERROR(INDEX(學生名單!$B:$I,MATCH($B144,學生名單!$H:$H,0),8),"")</f>
        <v>daejoseph92@gmail.com</v>
      </c>
      <c r="O144" s="66"/>
    </row>
    <row r="145" spans="1:15" s="67" customFormat="1" ht="13.5">
      <c r="A145" s="295">
        <v>4</v>
      </c>
      <c r="B145" s="60" t="s">
        <v>506</v>
      </c>
      <c r="C145" s="61" t="s">
        <v>504</v>
      </c>
      <c r="D145" s="62" t="s">
        <v>361</v>
      </c>
      <c r="E145" s="60" t="str">
        <f>IFERROR(INDEX(學生名單!$B:$I,MATCH($B145,學生名單!$H:$H,0),7),"")</f>
        <v>Q19384</v>
      </c>
      <c r="F145" s="60" t="str">
        <f>IFERROR(INDEX(學生名單!$B:$I,MATCH($B145,學生名單!$H:$H,0),5),"")</f>
        <v>Jayronn A.D. Emmanuel</v>
      </c>
      <c r="G145" s="60" t="str">
        <f>IFERROR(INDEX(學生名單!$B:$I,MATCH($B145,學生名單!$H:$H,0),2),"")</f>
        <v>11157010A</v>
      </c>
      <c r="H145" s="61" t="str">
        <f>IFERROR(VLOOKUP($D145,大三學分表!$G:$J,2,FALSE),"")</f>
        <v>一般醫學科General Medicine</v>
      </c>
      <c r="I145" s="61" t="str">
        <f>IFERROR(VLOOKUP($D145,大三學分表!$G:$J,4,FALSE),"")</f>
        <v>一般醫學內科General Medicine</v>
      </c>
      <c r="J145" s="63">
        <v>45635</v>
      </c>
      <c r="K145" s="64">
        <v>45660</v>
      </c>
      <c r="L145" s="65"/>
      <c r="M145" s="65"/>
      <c r="N145" s="62" t="str">
        <f>IFERROR(INDEX(學生名單!$B:$I,MATCH($B145,學生名單!$H:$H,0),8),"")</f>
        <v>derp99emmanuel@gmail.com</v>
      </c>
      <c r="O145" s="66"/>
    </row>
    <row r="146" spans="1:15" s="67" customFormat="1" ht="13.5">
      <c r="A146" s="295">
        <v>4</v>
      </c>
      <c r="B146" s="60" t="s">
        <v>522</v>
      </c>
      <c r="C146" s="61" t="s">
        <v>520</v>
      </c>
      <c r="D146" s="62" t="s">
        <v>361</v>
      </c>
      <c r="E146" s="60" t="str">
        <f>IFERROR(INDEX(學生名單!$B:$I,MATCH($B146,學生名單!$H:$H,0),7),"")</f>
        <v>Q19387</v>
      </c>
      <c r="F146" s="60" t="str">
        <f>IFERROR(INDEX(學生名單!$B:$I,MATCH($B146,學生名單!$H:$H,0),5),"")</f>
        <v>Kendra A N Gustave</v>
      </c>
      <c r="G146" s="60" t="str">
        <f>IFERROR(INDEX(學生名單!$B:$I,MATCH($B146,學生名單!$H:$H,0),2),"")</f>
        <v>11157014A</v>
      </c>
      <c r="H146" s="61" t="str">
        <f>IFERROR(VLOOKUP($D146,大三學分表!$G:$J,2,FALSE),"")</f>
        <v>一般醫學科General Medicine</v>
      </c>
      <c r="I146" s="61" t="str">
        <f>IFERROR(VLOOKUP($D146,大三學分表!$G:$J,4,FALSE),"")</f>
        <v>一般醫學內科General Medicine</v>
      </c>
      <c r="J146" s="63">
        <v>45635</v>
      </c>
      <c r="K146" s="64">
        <v>45660</v>
      </c>
      <c r="L146" s="65"/>
      <c r="M146" s="65"/>
      <c r="N146" s="62" t="str">
        <f>IFERROR(INDEX(學生名單!$B:$I,MATCH($B146,學生名單!$H:$H,0),8),"")</f>
        <v>kendra-gustave@hotmail.com</v>
      </c>
      <c r="O146" s="66"/>
    </row>
    <row r="147" spans="1:15" s="67" customFormat="1" ht="13.5">
      <c r="A147" s="295">
        <v>4</v>
      </c>
      <c r="B147" s="60" t="s">
        <v>502</v>
      </c>
      <c r="C147" s="61" t="s">
        <v>500</v>
      </c>
      <c r="D147" s="62" t="s">
        <v>362</v>
      </c>
      <c r="E147" s="60" t="str">
        <f>IFERROR(INDEX(學生名單!$B:$I,MATCH($B147,學生名單!$H:$H,0),7),"")</f>
        <v>Q19383</v>
      </c>
      <c r="F147" s="60" t="str">
        <f>IFERROR(INDEX(學生名單!$B:$I,MATCH($B147,學生名單!$H:$H,0),5),"")</f>
        <v>Denzel D. Joseph</v>
      </c>
      <c r="G147" s="60" t="str">
        <f>IFERROR(INDEX(學生名單!$B:$I,MATCH($B147,學生名單!$H:$H,0),2),"")</f>
        <v>11157008A</v>
      </c>
      <c r="H147" s="61" t="str">
        <f>IFERROR(VLOOKUP($D147,大三學分表!$G:$J,2,FALSE),"")</f>
        <v>腎臟科Nephrology</v>
      </c>
      <c r="I147" s="61" t="str">
        <f>IFERROR(VLOOKUP($D147,大三學分表!$G:$J,4,FALSE),"")</f>
        <v>腎臟科Nephrology</v>
      </c>
      <c r="J147" s="63">
        <v>45663</v>
      </c>
      <c r="K147" s="64">
        <v>45674</v>
      </c>
      <c r="L147" s="65"/>
      <c r="M147" s="65"/>
      <c r="N147" s="62" t="str">
        <f>IFERROR(INDEX(學生名單!$B:$I,MATCH($B147,學生名單!$H:$H,0),8),"")</f>
        <v>daejoseph92@gmail.com</v>
      </c>
      <c r="O147" s="66"/>
    </row>
    <row r="148" spans="1:15" s="67" customFormat="1" ht="13.5">
      <c r="A148" s="295">
        <v>4</v>
      </c>
      <c r="B148" s="60" t="s">
        <v>506</v>
      </c>
      <c r="C148" s="61" t="s">
        <v>504</v>
      </c>
      <c r="D148" s="62" t="s">
        <v>362</v>
      </c>
      <c r="E148" s="60" t="str">
        <f>IFERROR(INDEX(學生名單!$B:$I,MATCH($B148,學生名單!$H:$H,0),7),"")</f>
        <v>Q19384</v>
      </c>
      <c r="F148" s="60" t="str">
        <f>IFERROR(INDEX(學生名單!$B:$I,MATCH($B148,學生名單!$H:$H,0),5),"")</f>
        <v>Jayronn A.D. Emmanuel</v>
      </c>
      <c r="G148" s="60" t="str">
        <f>IFERROR(INDEX(學生名單!$B:$I,MATCH($B148,學生名單!$H:$H,0),2),"")</f>
        <v>11157010A</v>
      </c>
      <c r="H148" s="61" t="str">
        <f>IFERROR(VLOOKUP($D148,大三學分表!$G:$J,2,FALSE),"")</f>
        <v>腎臟科Nephrology</v>
      </c>
      <c r="I148" s="61" t="str">
        <f>IFERROR(VLOOKUP($D148,大三學分表!$G:$J,4,FALSE),"")</f>
        <v>腎臟科Nephrology</v>
      </c>
      <c r="J148" s="63">
        <v>45663</v>
      </c>
      <c r="K148" s="64">
        <v>45674</v>
      </c>
      <c r="L148" s="65"/>
      <c r="M148" s="65"/>
      <c r="N148" s="62" t="str">
        <f>IFERROR(INDEX(學生名單!$B:$I,MATCH($B148,學生名單!$H:$H,0),8),"")</f>
        <v>derp99emmanuel@gmail.com</v>
      </c>
      <c r="O148" s="66"/>
    </row>
    <row r="149" spans="1:15" s="67" customFormat="1" ht="13.5">
      <c r="A149" s="295">
        <v>4</v>
      </c>
      <c r="B149" s="60" t="s">
        <v>522</v>
      </c>
      <c r="C149" s="61" t="s">
        <v>520</v>
      </c>
      <c r="D149" s="62" t="s">
        <v>362</v>
      </c>
      <c r="E149" s="60" t="str">
        <f>IFERROR(INDEX(學生名單!$B:$I,MATCH($B149,學生名單!$H:$H,0),7),"")</f>
        <v>Q19387</v>
      </c>
      <c r="F149" s="60" t="str">
        <f>IFERROR(INDEX(學生名單!$B:$I,MATCH($B149,學生名單!$H:$H,0),5),"")</f>
        <v>Kendra A N Gustave</v>
      </c>
      <c r="G149" s="60" t="str">
        <f>IFERROR(INDEX(學生名單!$B:$I,MATCH($B149,學生名單!$H:$H,0),2),"")</f>
        <v>11157014A</v>
      </c>
      <c r="H149" s="61" t="str">
        <f>IFERROR(VLOOKUP($D149,大三學分表!$G:$J,2,FALSE),"")</f>
        <v>腎臟科Nephrology</v>
      </c>
      <c r="I149" s="61" t="str">
        <f>IFERROR(VLOOKUP($D149,大三學分表!$G:$J,4,FALSE),"")</f>
        <v>腎臟科Nephrology</v>
      </c>
      <c r="J149" s="63">
        <v>45663</v>
      </c>
      <c r="K149" s="64">
        <v>45674</v>
      </c>
      <c r="L149" s="65"/>
      <c r="M149" s="65"/>
      <c r="N149" s="62" t="str">
        <f>IFERROR(INDEX(學生名單!$B:$I,MATCH($B149,學生名單!$H:$H,0),8),"")</f>
        <v>kendra-gustave@hotmail.com</v>
      </c>
      <c r="O149" s="66"/>
    </row>
    <row r="150" spans="1:15" s="67" customFormat="1" ht="13.5">
      <c r="A150" s="295">
        <v>4</v>
      </c>
      <c r="B150" s="60" t="s">
        <v>502</v>
      </c>
      <c r="C150" s="61" t="s">
        <v>500</v>
      </c>
      <c r="D150" s="62" t="s">
        <v>362</v>
      </c>
      <c r="E150" s="60" t="str">
        <f>IFERROR(INDEX(學生名單!$B:$I,MATCH($B150,學生名單!$H:$H,0),7),"")</f>
        <v>Q19383</v>
      </c>
      <c r="F150" s="60" t="str">
        <f>IFERROR(INDEX(學生名單!$B:$I,MATCH($B150,學生名單!$H:$H,0),5),"")</f>
        <v>Denzel D. Joseph</v>
      </c>
      <c r="G150" s="60" t="str">
        <f>IFERROR(INDEX(學生名單!$B:$I,MATCH($B150,學生名單!$H:$H,0),2),"")</f>
        <v>11157008A</v>
      </c>
      <c r="H150" s="61" t="str">
        <f>IFERROR(VLOOKUP($D150,大三學分表!$G:$J,2,FALSE),"")</f>
        <v>腎臟科Nephrology</v>
      </c>
      <c r="I150" s="61" t="str">
        <f>IFERROR(VLOOKUP($D150,大三學分表!$G:$J,4,FALSE),"")</f>
        <v>腎臟科Nephrology</v>
      </c>
      <c r="J150" s="63">
        <v>45698</v>
      </c>
      <c r="K150" s="64">
        <v>45709</v>
      </c>
      <c r="L150" s="65"/>
      <c r="M150" s="65"/>
      <c r="N150" s="62" t="str">
        <f>IFERROR(INDEX(學生名單!$B:$I,MATCH($B150,學生名單!$H:$H,0),8),"")</f>
        <v>daejoseph92@gmail.com</v>
      </c>
      <c r="O150" s="66"/>
    </row>
    <row r="151" spans="1:15" s="67" customFormat="1" ht="13.5">
      <c r="A151" s="295">
        <v>4</v>
      </c>
      <c r="B151" s="60" t="s">
        <v>506</v>
      </c>
      <c r="C151" s="61" t="s">
        <v>504</v>
      </c>
      <c r="D151" s="62" t="s">
        <v>362</v>
      </c>
      <c r="E151" s="60" t="str">
        <f>IFERROR(INDEX(學生名單!$B:$I,MATCH($B151,學生名單!$H:$H,0),7),"")</f>
        <v>Q19384</v>
      </c>
      <c r="F151" s="60" t="str">
        <f>IFERROR(INDEX(學生名單!$B:$I,MATCH($B151,學生名單!$H:$H,0),5),"")</f>
        <v>Jayronn A.D. Emmanuel</v>
      </c>
      <c r="G151" s="60" t="str">
        <f>IFERROR(INDEX(學生名單!$B:$I,MATCH($B151,學生名單!$H:$H,0),2),"")</f>
        <v>11157010A</v>
      </c>
      <c r="H151" s="61" t="str">
        <f>IFERROR(VLOOKUP($D151,大三學分表!$G:$J,2,FALSE),"")</f>
        <v>腎臟科Nephrology</v>
      </c>
      <c r="I151" s="61" t="str">
        <f>IFERROR(VLOOKUP($D151,大三學分表!$G:$J,4,FALSE),"")</f>
        <v>腎臟科Nephrology</v>
      </c>
      <c r="J151" s="63">
        <v>45698</v>
      </c>
      <c r="K151" s="64">
        <v>45709</v>
      </c>
      <c r="L151" s="65"/>
      <c r="M151" s="65"/>
      <c r="N151" s="62" t="str">
        <f>IFERROR(INDEX(學生名單!$B:$I,MATCH($B151,學生名單!$H:$H,0),8),"")</f>
        <v>derp99emmanuel@gmail.com</v>
      </c>
      <c r="O151" s="66"/>
    </row>
    <row r="152" spans="1:15" s="67" customFormat="1" ht="13.5">
      <c r="A152" s="295">
        <v>4</v>
      </c>
      <c r="B152" s="60" t="s">
        <v>522</v>
      </c>
      <c r="C152" s="61" t="s">
        <v>520</v>
      </c>
      <c r="D152" s="62" t="s">
        <v>362</v>
      </c>
      <c r="E152" s="60" t="str">
        <f>IFERROR(INDEX(學生名單!$B:$I,MATCH($B152,學生名單!$H:$H,0),7),"")</f>
        <v>Q19387</v>
      </c>
      <c r="F152" s="60" t="str">
        <f>IFERROR(INDEX(學生名單!$B:$I,MATCH($B152,學生名單!$H:$H,0),5),"")</f>
        <v>Kendra A N Gustave</v>
      </c>
      <c r="G152" s="60" t="str">
        <f>IFERROR(INDEX(學生名單!$B:$I,MATCH($B152,學生名單!$H:$H,0),2),"")</f>
        <v>11157014A</v>
      </c>
      <c r="H152" s="61" t="str">
        <f>IFERROR(VLOOKUP($D152,大三學分表!$G:$J,2,FALSE),"")</f>
        <v>腎臟科Nephrology</v>
      </c>
      <c r="I152" s="61" t="str">
        <f>IFERROR(VLOOKUP($D152,大三學分表!$G:$J,4,FALSE),"")</f>
        <v>腎臟科Nephrology</v>
      </c>
      <c r="J152" s="63">
        <v>45698</v>
      </c>
      <c r="K152" s="64">
        <v>45709</v>
      </c>
      <c r="L152" s="65"/>
      <c r="M152" s="65"/>
      <c r="N152" s="62" t="str">
        <f>IFERROR(INDEX(學生名單!$B:$I,MATCH($B152,學生名單!$H:$H,0),8),"")</f>
        <v>kendra-gustave@hotmail.com</v>
      </c>
      <c r="O152" s="66"/>
    </row>
    <row r="153" spans="1:15" s="67" customFormat="1" ht="13.5">
      <c r="A153" s="295">
        <v>4</v>
      </c>
      <c r="B153" s="60" t="s">
        <v>502</v>
      </c>
      <c r="C153" s="61" t="s">
        <v>500</v>
      </c>
      <c r="D153" s="62" t="s">
        <v>251</v>
      </c>
      <c r="E153" s="60" t="str">
        <f>IFERROR(INDEX(學生名單!$B:$I,MATCH($B153,學生名單!$H:$H,0),7),"")</f>
        <v>Q19383</v>
      </c>
      <c r="F153" s="60" t="str">
        <f>IFERROR(INDEX(學生名單!$B:$I,MATCH($B153,學生名單!$H:$H,0),5),"")</f>
        <v>Denzel D. Joseph</v>
      </c>
      <c r="G153" s="60" t="str">
        <f>IFERROR(INDEX(學生名單!$B:$I,MATCH($B153,學生名單!$H:$H,0),2),"")</f>
        <v>11157008A</v>
      </c>
      <c r="H153" s="61" t="str">
        <f>IFERROR(VLOOKUP($D153,大三學分表!$G:$J,2,FALSE),"")</f>
        <v>家醫部Family Medicine</v>
      </c>
      <c r="I153" s="61" t="str">
        <f>IFERROR(VLOOKUP($D153,大三學分表!$G:$J,4,FALSE),"")</f>
        <v>家醫科見習(Family and Community
Medicine)</v>
      </c>
      <c r="J153" s="63">
        <v>45712</v>
      </c>
      <c r="K153" s="64">
        <v>45737</v>
      </c>
      <c r="L153" s="65"/>
      <c r="M153" s="65"/>
      <c r="N153" s="62" t="str">
        <f>IFERROR(INDEX(學生名單!$B:$I,MATCH($B153,學生名單!$H:$H,0),8),"")</f>
        <v>daejoseph92@gmail.com</v>
      </c>
      <c r="O153" s="66"/>
    </row>
    <row r="154" spans="1:15" s="67" customFormat="1" ht="13.5">
      <c r="A154" s="295">
        <v>4</v>
      </c>
      <c r="B154" s="60" t="s">
        <v>506</v>
      </c>
      <c r="C154" s="61" t="s">
        <v>504</v>
      </c>
      <c r="D154" s="62" t="s">
        <v>251</v>
      </c>
      <c r="E154" s="60" t="str">
        <f>IFERROR(INDEX(學生名單!$B:$I,MATCH($B154,學生名單!$H:$H,0),7),"")</f>
        <v>Q19384</v>
      </c>
      <c r="F154" s="60" t="str">
        <f>IFERROR(INDEX(學生名單!$B:$I,MATCH($B154,學生名單!$H:$H,0),5),"")</f>
        <v>Jayronn A.D. Emmanuel</v>
      </c>
      <c r="G154" s="60" t="str">
        <f>IFERROR(INDEX(學生名單!$B:$I,MATCH($B154,學生名單!$H:$H,0),2),"")</f>
        <v>11157010A</v>
      </c>
      <c r="H154" s="61" t="str">
        <f>IFERROR(VLOOKUP($D154,大三學分表!$G:$J,2,FALSE),"")</f>
        <v>家醫部Family Medicine</v>
      </c>
      <c r="I154" s="61" t="str">
        <f>IFERROR(VLOOKUP($D154,大三學分表!$G:$J,4,FALSE),"")</f>
        <v>家醫科見習(Family and Community
Medicine)</v>
      </c>
      <c r="J154" s="63">
        <v>45712</v>
      </c>
      <c r="K154" s="64">
        <v>45737</v>
      </c>
      <c r="L154" s="65"/>
      <c r="M154" s="65"/>
      <c r="N154" s="62" t="str">
        <f>IFERROR(INDEX(學生名單!$B:$I,MATCH($B154,學生名單!$H:$H,0),8),"")</f>
        <v>derp99emmanuel@gmail.com</v>
      </c>
      <c r="O154" s="66"/>
    </row>
    <row r="155" spans="1:15" s="67" customFormat="1" ht="13.5">
      <c r="A155" s="295">
        <v>4</v>
      </c>
      <c r="B155" s="60" t="s">
        <v>522</v>
      </c>
      <c r="C155" s="61" t="s">
        <v>520</v>
      </c>
      <c r="D155" s="62" t="s">
        <v>251</v>
      </c>
      <c r="E155" s="60" t="str">
        <f>IFERROR(INDEX(學生名單!$B:$I,MATCH($B155,學生名單!$H:$H,0),7),"")</f>
        <v>Q19387</v>
      </c>
      <c r="F155" s="60" t="str">
        <f>IFERROR(INDEX(學生名單!$B:$I,MATCH($B155,學生名單!$H:$H,0),5),"")</f>
        <v>Kendra A N Gustave</v>
      </c>
      <c r="G155" s="60" t="str">
        <f>IFERROR(INDEX(學生名單!$B:$I,MATCH($B155,學生名單!$H:$H,0),2),"")</f>
        <v>11157014A</v>
      </c>
      <c r="H155" s="61" t="str">
        <f>IFERROR(VLOOKUP($D155,大三學分表!$G:$J,2,FALSE),"")</f>
        <v>家醫部Family Medicine</v>
      </c>
      <c r="I155" s="61" t="str">
        <f>IFERROR(VLOOKUP($D155,大三學分表!$G:$J,4,FALSE),"")</f>
        <v>家醫科見習(Family and Community
Medicine)</v>
      </c>
      <c r="J155" s="63">
        <v>45712</v>
      </c>
      <c r="K155" s="64">
        <v>45737</v>
      </c>
      <c r="L155" s="65"/>
      <c r="M155" s="65"/>
      <c r="N155" s="62" t="str">
        <f>IFERROR(INDEX(學生名單!$B:$I,MATCH($B155,學生名單!$H:$H,0),8),"")</f>
        <v>kendra-gustave@hotmail.com</v>
      </c>
      <c r="O155" s="66"/>
    </row>
    <row r="156" spans="1:15" s="67" customFormat="1" ht="13.5">
      <c r="A156" s="295">
        <v>4</v>
      </c>
      <c r="B156" s="60" t="s">
        <v>502</v>
      </c>
      <c r="C156" s="61" t="s">
        <v>500</v>
      </c>
      <c r="D156" s="62" t="s">
        <v>363</v>
      </c>
      <c r="E156" s="60" t="str">
        <f>IFERROR(INDEX(學生名單!$B:$I,MATCH($B156,學生名單!$H:$H,0),7),"")</f>
        <v>Q19383</v>
      </c>
      <c r="F156" s="60" t="str">
        <f>IFERROR(INDEX(學生名單!$B:$I,MATCH($B156,學生名單!$H:$H,0),5),"")</f>
        <v>Denzel D. Joseph</v>
      </c>
      <c r="G156" s="60" t="str">
        <f>IFERROR(INDEX(學生名單!$B:$I,MATCH($B156,學生名單!$H:$H,0),2),"")</f>
        <v>11157008A</v>
      </c>
      <c r="H156" s="61" t="str">
        <f>IFERROR(VLOOKUP($D156,大三學分表!$G:$J,2,FALSE),"")</f>
        <v>胃腸肝膽科Gastrointestinal Hepatobiliary</v>
      </c>
      <c r="I156" s="61" t="str">
        <f>IFERROR(VLOOKUP($D156,大三學分表!$G:$J,4,FALSE),"")</f>
        <v>胃腸肝膽科Gastrointestinal Hepatobiliary</v>
      </c>
      <c r="J156" s="75">
        <v>45740</v>
      </c>
      <c r="K156" s="64">
        <v>45765</v>
      </c>
      <c r="L156" s="65"/>
      <c r="M156" s="65"/>
      <c r="N156" s="62" t="str">
        <f>IFERROR(INDEX(學生名單!$B:$I,MATCH($B156,學生名單!$H:$H,0),8),"")</f>
        <v>daejoseph92@gmail.com</v>
      </c>
      <c r="O156" s="66"/>
    </row>
    <row r="157" spans="1:15" s="67" customFormat="1" ht="13.5">
      <c r="A157" s="295">
        <v>4</v>
      </c>
      <c r="B157" s="60" t="s">
        <v>506</v>
      </c>
      <c r="C157" s="61" t="s">
        <v>504</v>
      </c>
      <c r="D157" s="62" t="s">
        <v>363</v>
      </c>
      <c r="E157" s="60" t="str">
        <f>IFERROR(INDEX(學生名單!$B:$I,MATCH($B157,學生名單!$H:$H,0),7),"")</f>
        <v>Q19384</v>
      </c>
      <c r="F157" s="60" t="str">
        <f>IFERROR(INDEX(學生名單!$B:$I,MATCH($B157,學生名單!$H:$H,0),5),"")</f>
        <v>Jayronn A.D. Emmanuel</v>
      </c>
      <c r="G157" s="60" t="str">
        <f>IFERROR(INDEX(學生名單!$B:$I,MATCH($B157,學生名單!$H:$H,0),2),"")</f>
        <v>11157010A</v>
      </c>
      <c r="H157" s="61" t="str">
        <f>IFERROR(VLOOKUP($D157,大三學分表!$G:$J,2,FALSE),"")</f>
        <v>胃腸肝膽科Gastrointestinal Hepatobiliary</v>
      </c>
      <c r="I157" s="61" t="str">
        <f>IFERROR(VLOOKUP($D157,大三學分表!$G:$J,4,FALSE),"")</f>
        <v>胃腸肝膽科Gastrointestinal Hepatobiliary</v>
      </c>
      <c r="J157" s="75">
        <v>45740</v>
      </c>
      <c r="K157" s="64">
        <v>45765</v>
      </c>
      <c r="L157" s="65"/>
      <c r="M157" s="65"/>
      <c r="N157" s="62" t="str">
        <f>IFERROR(INDEX(學生名單!$B:$I,MATCH($B157,學生名單!$H:$H,0),8),"")</f>
        <v>derp99emmanuel@gmail.com</v>
      </c>
      <c r="O157" s="66"/>
    </row>
    <row r="158" spans="1:15" s="67" customFormat="1" ht="13.5">
      <c r="A158" s="295">
        <v>4</v>
      </c>
      <c r="B158" s="60" t="s">
        <v>522</v>
      </c>
      <c r="C158" s="61" t="s">
        <v>520</v>
      </c>
      <c r="D158" s="62" t="s">
        <v>363</v>
      </c>
      <c r="E158" s="60" t="str">
        <f>IFERROR(INDEX(學生名單!$B:$I,MATCH($B158,學生名單!$H:$H,0),7),"")</f>
        <v>Q19387</v>
      </c>
      <c r="F158" s="60" t="str">
        <f>IFERROR(INDEX(學生名單!$B:$I,MATCH($B158,學生名單!$H:$H,0),5),"")</f>
        <v>Kendra A N Gustave</v>
      </c>
      <c r="G158" s="60" t="str">
        <f>IFERROR(INDEX(學生名單!$B:$I,MATCH($B158,學生名單!$H:$H,0),2),"")</f>
        <v>11157014A</v>
      </c>
      <c r="H158" s="61" t="str">
        <f>IFERROR(VLOOKUP($D158,大三學分表!$G:$J,2,FALSE),"")</f>
        <v>胃腸肝膽科Gastrointestinal Hepatobiliary</v>
      </c>
      <c r="I158" s="61" t="str">
        <f>IFERROR(VLOOKUP($D158,大三學分表!$G:$J,4,FALSE),"")</f>
        <v>胃腸肝膽科Gastrointestinal Hepatobiliary</v>
      </c>
      <c r="J158" s="75">
        <v>45740</v>
      </c>
      <c r="K158" s="64">
        <v>45765</v>
      </c>
      <c r="L158" s="65"/>
      <c r="M158" s="65"/>
      <c r="N158" s="62" t="str">
        <f>IFERROR(INDEX(學生名單!$B:$I,MATCH($B158,學生名單!$H:$H,0),8),"")</f>
        <v>kendra-gustave@hotmail.com</v>
      </c>
      <c r="O158" s="66"/>
    </row>
    <row r="159" spans="1:15" s="67" customFormat="1" ht="13.5">
      <c r="A159" s="295">
        <v>4</v>
      </c>
      <c r="B159" s="60" t="s">
        <v>502</v>
      </c>
      <c r="C159" s="61" t="s">
        <v>500</v>
      </c>
      <c r="D159" s="62" t="s">
        <v>364</v>
      </c>
      <c r="E159" s="60" t="str">
        <f>IFERROR(INDEX(學生名單!$B:$I,MATCH($B159,學生名單!$H:$H,0),7),"")</f>
        <v>Q19383</v>
      </c>
      <c r="F159" s="60" t="str">
        <f>IFERROR(INDEX(學生名單!$B:$I,MATCH($B159,學生名單!$H:$H,0),5),"")</f>
        <v>Denzel D. Joseph</v>
      </c>
      <c r="G159" s="60" t="str">
        <f>IFERROR(INDEX(學生名單!$B:$I,MATCH($B159,學生名單!$H:$H,0),2),"")</f>
        <v>11157008A</v>
      </c>
      <c r="H159" s="61" t="str">
        <f>IFERROR(VLOOKUP($D159,大三學分表!$G:$J,2,FALSE),"")</f>
        <v>胸腔內科Chest Medicine</v>
      </c>
      <c r="I159" s="61" t="str">
        <f>IFERROR(VLOOKUP($D159,大三學分表!$G:$J,4,FALSE),"")</f>
        <v>胸腔內科Chest Medicine</v>
      </c>
      <c r="J159" s="75">
        <v>45768</v>
      </c>
      <c r="K159" s="64">
        <v>45793</v>
      </c>
      <c r="L159" s="65"/>
      <c r="M159" s="65"/>
      <c r="N159" s="62" t="str">
        <f>IFERROR(INDEX(學生名單!$B:$I,MATCH($B159,學生名單!$H:$H,0),8),"")</f>
        <v>daejoseph92@gmail.com</v>
      </c>
      <c r="O159" s="66"/>
    </row>
    <row r="160" spans="1:15" s="67" customFormat="1" ht="13.5">
      <c r="A160" s="295">
        <v>4</v>
      </c>
      <c r="B160" s="60" t="s">
        <v>506</v>
      </c>
      <c r="C160" s="61" t="s">
        <v>504</v>
      </c>
      <c r="D160" s="62" t="s">
        <v>364</v>
      </c>
      <c r="E160" s="60" t="str">
        <f>IFERROR(INDEX(學生名單!$B:$I,MATCH($B160,學生名單!$H:$H,0),7),"")</f>
        <v>Q19384</v>
      </c>
      <c r="F160" s="60" t="str">
        <f>IFERROR(INDEX(學生名單!$B:$I,MATCH($B160,學生名單!$H:$H,0),5),"")</f>
        <v>Jayronn A.D. Emmanuel</v>
      </c>
      <c r="G160" s="60" t="str">
        <f>IFERROR(INDEX(學生名單!$B:$I,MATCH($B160,學生名單!$H:$H,0),2),"")</f>
        <v>11157010A</v>
      </c>
      <c r="H160" s="61" t="str">
        <f>IFERROR(VLOOKUP($D160,大三學分表!$G:$J,2,FALSE),"")</f>
        <v>胸腔內科Chest Medicine</v>
      </c>
      <c r="I160" s="61" t="str">
        <f>IFERROR(VLOOKUP($D160,大三學分表!$G:$J,4,FALSE),"")</f>
        <v>胸腔內科Chest Medicine</v>
      </c>
      <c r="J160" s="75">
        <v>45768</v>
      </c>
      <c r="K160" s="64">
        <v>45793</v>
      </c>
      <c r="L160" s="65"/>
      <c r="M160" s="65"/>
      <c r="N160" s="62" t="str">
        <f>IFERROR(INDEX(學生名單!$B:$I,MATCH($B160,學生名單!$H:$H,0),8),"")</f>
        <v>derp99emmanuel@gmail.com</v>
      </c>
      <c r="O160" s="66"/>
    </row>
    <row r="161" spans="1:15" s="67" customFormat="1" ht="13.5">
      <c r="A161" s="295">
        <v>4</v>
      </c>
      <c r="B161" s="60" t="s">
        <v>522</v>
      </c>
      <c r="C161" s="61" t="s">
        <v>520</v>
      </c>
      <c r="D161" s="62" t="s">
        <v>364</v>
      </c>
      <c r="E161" s="60" t="str">
        <f>IFERROR(INDEX(學生名單!$B:$I,MATCH($B161,學生名單!$H:$H,0),7),"")</f>
        <v>Q19387</v>
      </c>
      <c r="F161" s="60" t="str">
        <f>IFERROR(INDEX(學生名單!$B:$I,MATCH($B161,學生名單!$H:$H,0),5),"")</f>
        <v>Kendra A N Gustave</v>
      </c>
      <c r="G161" s="60" t="str">
        <f>IFERROR(INDEX(學生名單!$B:$I,MATCH($B161,學生名單!$H:$H,0),2),"")</f>
        <v>11157014A</v>
      </c>
      <c r="H161" s="61" t="str">
        <f>IFERROR(VLOOKUP($D161,大三學分表!$G:$J,2,FALSE),"")</f>
        <v>胸腔內科Chest Medicine</v>
      </c>
      <c r="I161" s="61" t="str">
        <f>IFERROR(VLOOKUP($D161,大三學分表!$G:$J,4,FALSE),"")</f>
        <v>胸腔內科Chest Medicine</v>
      </c>
      <c r="J161" s="75">
        <v>45768</v>
      </c>
      <c r="K161" s="64">
        <v>45793</v>
      </c>
      <c r="L161" s="65"/>
      <c r="M161" s="65"/>
      <c r="N161" s="62" t="str">
        <f>IFERROR(INDEX(學生名單!$B:$I,MATCH($B161,學生名單!$H:$H,0),8),"")</f>
        <v>kendra-gustave@hotmail.com</v>
      </c>
      <c r="O161" s="66"/>
    </row>
    <row r="162" spans="1:15" s="67" customFormat="1" ht="13.5">
      <c r="A162" s="295">
        <v>4</v>
      </c>
      <c r="B162" s="60" t="s">
        <v>502</v>
      </c>
      <c r="C162" s="61" t="s">
        <v>500</v>
      </c>
      <c r="D162" s="62" t="s">
        <v>365</v>
      </c>
      <c r="E162" s="60" t="str">
        <f>IFERROR(INDEX(學生名單!$B:$I,MATCH($B162,學生名單!$H:$H,0),7),"")</f>
        <v>Q19383</v>
      </c>
      <c r="F162" s="60" t="str">
        <f>IFERROR(INDEX(學生名單!$B:$I,MATCH($B162,學生名單!$H:$H,0),5),"")</f>
        <v>Denzel D. Joseph</v>
      </c>
      <c r="G162" s="60" t="str">
        <f>IFERROR(INDEX(學生名單!$B:$I,MATCH($B162,學生名單!$H:$H,0),2),"")</f>
        <v>11157008A</v>
      </c>
      <c r="H162" s="61" t="str">
        <f>IFERROR(VLOOKUP($D162,大三學分表!$G:$J,2,FALSE),"")</f>
        <v>心臟內科Cardiology</v>
      </c>
      <c r="I162" s="61" t="str">
        <f>IFERROR(VLOOKUP($D162,大三學分表!$G:$J,4,FALSE),"")</f>
        <v>心臟內科Cardiology</v>
      </c>
      <c r="J162" s="75">
        <v>45796</v>
      </c>
      <c r="K162" s="64">
        <v>45821</v>
      </c>
      <c r="L162" s="65"/>
      <c r="M162" s="65"/>
      <c r="N162" s="62" t="str">
        <f>IFERROR(INDEX(學生名單!$B:$I,MATCH($B162,學生名單!$H:$H,0),8),"")</f>
        <v>daejoseph92@gmail.com</v>
      </c>
      <c r="O162" s="66"/>
    </row>
    <row r="163" spans="1:15" s="67" customFormat="1" ht="13.5">
      <c r="A163" s="295">
        <v>4</v>
      </c>
      <c r="B163" s="60" t="s">
        <v>506</v>
      </c>
      <c r="C163" s="61" t="s">
        <v>504</v>
      </c>
      <c r="D163" s="62" t="s">
        <v>365</v>
      </c>
      <c r="E163" s="60" t="str">
        <f>IFERROR(INDEX(學生名單!$B:$I,MATCH($B163,學生名單!$H:$H,0),7),"")</f>
        <v>Q19384</v>
      </c>
      <c r="F163" s="60" t="str">
        <f>IFERROR(INDEX(學生名單!$B:$I,MATCH($B163,學生名單!$H:$H,0),5),"")</f>
        <v>Jayronn A.D. Emmanuel</v>
      </c>
      <c r="G163" s="60" t="str">
        <f>IFERROR(INDEX(學生名單!$B:$I,MATCH($B163,學生名單!$H:$H,0),2),"")</f>
        <v>11157010A</v>
      </c>
      <c r="H163" s="61" t="str">
        <f>IFERROR(VLOOKUP($D163,大三學分表!$G:$J,2,FALSE),"")</f>
        <v>心臟內科Cardiology</v>
      </c>
      <c r="I163" s="61" t="str">
        <f>IFERROR(VLOOKUP($D163,大三學分表!$G:$J,4,FALSE),"")</f>
        <v>心臟內科Cardiology</v>
      </c>
      <c r="J163" s="75">
        <v>45796</v>
      </c>
      <c r="K163" s="64">
        <v>45821</v>
      </c>
      <c r="L163" s="65"/>
      <c r="M163" s="65"/>
      <c r="N163" s="62" t="str">
        <f>IFERROR(INDEX(學生名單!$B:$I,MATCH($B163,學生名單!$H:$H,0),8),"")</f>
        <v>derp99emmanuel@gmail.com</v>
      </c>
      <c r="O163" s="66"/>
    </row>
    <row r="164" spans="1:15" s="67" customFormat="1" ht="13.5">
      <c r="A164" s="295">
        <v>4</v>
      </c>
      <c r="B164" s="60" t="s">
        <v>522</v>
      </c>
      <c r="C164" s="61" t="s">
        <v>520</v>
      </c>
      <c r="D164" s="62" t="s">
        <v>365</v>
      </c>
      <c r="E164" s="60" t="str">
        <f>IFERROR(INDEX(學生名單!$B:$I,MATCH($B164,學生名單!$H:$H,0),7),"")</f>
        <v>Q19387</v>
      </c>
      <c r="F164" s="60" t="str">
        <f>IFERROR(INDEX(學生名單!$B:$I,MATCH($B164,學生名單!$H:$H,0),5),"")</f>
        <v>Kendra A N Gustave</v>
      </c>
      <c r="G164" s="60" t="str">
        <f>IFERROR(INDEX(學生名單!$B:$I,MATCH($B164,學生名單!$H:$H,0),2),"")</f>
        <v>11157014A</v>
      </c>
      <c r="H164" s="61" t="str">
        <f>IFERROR(VLOOKUP($D164,大三學分表!$G:$J,2,FALSE),"")</f>
        <v>心臟內科Cardiology</v>
      </c>
      <c r="I164" s="61" t="str">
        <f>IFERROR(VLOOKUP($D164,大三學分表!$G:$J,4,FALSE),"")</f>
        <v>心臟內科Cardiology</v>
      </c>
      <c r="J164" s="75">
        <v>45796</v>
      </c>
      <c r="K164" s="64">
        <v>45821</v>
      </c>
      <c r="L164" s="65"/>
      <c r="M164" s="65"/>
      <c r="N164" s="62" t="str">
        <f>IFERROR(INDEX(學生名單!$B:$I,MATCH($B164,學生名單!$H:$H,0),8),"")</f>
        <v>kendra-gustave@hotmail.com</v>
      </c>
      <c r="O164" s="66"/>
    </row>
    <row r="165" spans="1:15" s="67" customFormat="1">
      <c r="A165" s="60">
        <v>5</v>
      </c>
      <c r="B165" s="60" t="s">
        <v>530</v>
      </c>
      <c r="C165" s="61" t="s">
        <v>528</v>
      </c>
      <c r="D165" s="62" t="s">
        <v>367</v>
      </c>
      <c r="E165" s="60" t="str">
        <f>IFERROR(INDEX(學生名單!$B:$I,MATCH($B165,學生名單!$H:$H,0),7),"")</f>
        <v>Q19389</v>
      </c>
      <c r="F165" s="60" t="str">
        <f>IFERROR(INDEX(學生名單!$B:$I,MATCH($B165,學生名單!$H:$H,0),5),"")</f>
        <v>Melina C. Cal</v>
      </c>
      <c r="G165" s="60" t="str">
        <f>IFERROR(INDEX(學生名單!$B:$I,MATCH($B165,學生名單!$H:$H,0),2),"")</f>
        <v>11157016A</v>
      </c>
      <c r="H165" s="61" t="str">
        <f>IFERROR(VLOOKUP($D165,大三學分表!$G:$J,2,FALSE),"")</f>
        <v>神經外科Neurosurgery</v>
      </c>
      <c r="I165" s="61" t="str">
        <f>IFERROR(VLOOKUP($D165,大三學分表!$G:$J,4,FALSE),"")</f>
        <v>神經外科 Neurosurgery</v>
      </c>
      <c r="J165" s="63">
        <v>45523</v>
      </c>
      <c r="K165" s="64">
        <v>45534</v>
      </c>
      <c r="L165" s="65"/>
      <c r="M165" s="65"/>
      <c r="N165" s="62" t="str">
        <f>IFERROR(INDEX(學生名單!$B:$I,MATCH($B165,學生名單!$H:$H,0),8),"")</f>
        <v>calmelina98@yahoo.com</v>
      </c>
      <c r="O165" s="66"/>
    </row>
    <row r="166" spans="1:15" s="67" customFormat="1">
      <c r="A166" s="60">
        <v>5</v>
      </c>
      <c r="B166" s="60" t="s">
        <v>534</v>
      </c>
      <c r="C166" s="61" t="s">
        <v>532</v>
      </c>
      <c r="D166" s="62" t="s">
        <v>367</v>
      </c>
      <c r="E166" s="60" t="str">
        <f>IFERROR(INDEX(學生名單!$B:$I,MATCH($B166,學生名單!$H:$H,0),7),"")</f>
        <v>Q19390</v>
      </c>
      <c r="F166" s="60" t="str">
        <f>IFERROR(INDEX(學生名單!$B:$I,MATCH($B166,學生名單!$H:$H,0),5),"")</f>
        <v>Randeen R. Chimilio</v>
      </c>
      <c r="G166" s="60" t="str">
        <f>IFERROR(INDEX(學生名單!$B:$I,MATCH($B166,學生名單!$H:$H,0),2),"")</f>
        <v>11157017A</v>
      </c>
      <c r="H166" s="61" t="str">
        <f>IFERROR(VLOOKUP($D166,大三學分表!$G:$J,2,FALSE),"")</f>
        <v>神經外科Neurosurgery</v>
      </c>
      <c r="I166" s="61" t="str">
        <f>IFERROR(VLOOKUP($D166,大三學分表!$G:$J,4,FALSE),"")</f>
        <v>神經外科 Neurosurgery</v>
      </c>
      <c r="J166" s="63">
        <v>45523</v>
      </c>
      <c r="K166" s="64">
        <v>45534</v>
      </c>
      <c r="L166" s="65"/>
      <c r="M166" s="65"/>
      <c r="N166" s="62" t="str">
        <f>IFERROR(INDEX(學生名單!$B:$I,MATCH($B166,學生名單!$H:$H,0),8),"")</f>
        <v>randeenrchimilio@yahoo.com</v>
      </c>
      <c r="O166" s="66"/>
    </row>
    <row r="167" spans="1:15" s="67" customFormat="1">
      <c r="A167" s="60">
        <v>5</v>
      </c>
      <c r="B167" s="60" t="s">
        <v>538</v>
      </c>
      <c r="C167" s="61" t="s">
        <v>536</v>
      </c>
      <c r="D167" s="62" t="s">
        <v>367</v>
      </c>
      <c r="E167" s="60" t="str">
        <f>IFERROR(INDEX(學生名單!$B:$I,MATCH($B167,學生名單!$H:$H,0),7),"")</f>
        <v>Q19397</v>
      </c>
      <c r="F167" s="60" t="str">
        <f>IFERROR(INDEX(學生名單!$B:$I,MATCH($B167,學生名單!$H:$H,0),5),"")</f>
        <v>Raziel V. Aragon</v>
      </c>
      <c r="G167" s="60" t="str">
        <f>IFERROR(INDEX(學生名單!$B:$I,MATCH($B167,學生名單!$H:$H,0),2),"")</f>
        <v>11157018A</v>
      </c>
      <c r="H167" s="61" t="str">
        <f>IFERROR(VLOOKUP($D167,大三學分表!$G:$J,2,FALSE),"")</f>
        <v>神經外科Neurosurgery</v>
      </c>
      <c r="I167" s="61" t="str">
        <f>IFERROR(VLOOKUP($D167,大三學分表!$G:$J,4,FALSE),"")</f>
        <v>神經外科 Neurosurgery</v>
      </c>
      <c r="J167" s="63">
        <v>45523</v>
      </c>
      <c r="K167" s="64">
        <v>45534</v>
      </c>
      <c r="L167" s="65"/>
      <c r="M167" s="65"/>
      <c r="N167" s="62" t="str">
        <f>IFERROR(INDEX(學生名單!$B:$I,MATCH($B167,學生名單!$H:$H,0),8),"")</f>
        <v>razielaragon@live.com</v>
      </c>
      <c r="O167" s="66"/>
    </row>
    <row r="168" spans="1:15" s="67" customFormat="1">
      <c r="A168" s="60">
        <v>5</v>
      </c>
      <c r="B168" s="60" t="s">
        <v>530</v>
      </c>
      <c r="C168" s="61" t="s">
        <v>528</v>
      </c>
      <c r="D168" s="62" t="s">
        <v>368</v>
      </c>
      <c r="E168" s="60" t="str">
        <f>IFERROR(INDEX(學生名單!$B:$I,MATCH($B168,學生名單!$H:$H,0),7),"")</f>
        <v>Q19389</v>
      </c>
      <c r="F168" s="60" t="str">
        <f>IFERROR(INDEX(學生名單!$B:$I,MATCH($B168,學生名單!$H:$H,0),5),"")</f>
        <v>Melina C. Cal</v>
      </c>
      <c r="G168" s="60" t="str">
        <f>IFERROR(INDEX(學生名單!$B:$I,MATCH($B168,學生名單!$H:$H,0),2),"")</f>
        <v>11157016A</v>
      </c>
      <c r="H168" s="61" t="str">
        <f>IFERROR(VLOOKUP($D168,大三學分表!$G:$J,2,FALSE),"")</f>
        <v>泌尿科Urology</v>
      </c>
      <c r="I168" s="61" t="str">
        <f>IFERROR(VLOOKUP($D168,大三學分表!$G:$J,4,FALSE),"")</f>
        <v>泌尿科Urology</v>
      </c>
      <c r="J168" s="63">
        <v>45537</v>
      </c>
      <c r="K168" s="64">
        <v>45548</v>
      </c>
      <c r="L168" s="65"/>
      <c r="M168" s="65"/>
      <c r="N168" s="62" t="str">
        <f>IFERROR(INDEX(學生名單!$B:$I,MATCH($B168,學生名單!$H:$H,0),8),"")</f>
        <v>calmelina98@yahoo.com</v>
      </c>
      <c r="O168" s="66"/>
    </row>
    <row r="169" spans="1:15" s="67" customFormat="1">
      <c r="A169" s="60">
        <v>5</v>
      </c>
      <c r="B169" s="60" t="s">
        <v>534</v>
      </c>
      <c r="C169" s="61" t="s">
        <v>532</v>
      </c>
      <c r="D169" s="62" t="s">
        <v>368</v>
      </c>
      <c r="E169" s="60" t="str">
        <f>IFERROR(INDEX(學生名單!$B:$I,MATCH($B169,學生名單!$H:$H,0),7),"")</f>
        <v>Q19390</v>
      </c>
      <c r="F169" s="60" t="str">
        <f>IFERROR(INDEX(學生名單!$B:$I,MATCH($B169,學生名單!$H:$H,0),5),"")</f>
        <v>Randeen R. Chimilio</v>
      </c>
      <c r="G169" s="60" t="str">
        <f>IFERROR(INDEX(學生名單!$B:$I,MATCH($B169,學生名單!$H:$H,0),2),"")</f>
        <v>11157017A</v>
      </c>
      <c r="H169" s="61" t="str">
        <f>IFERROR(VLOOKUP($D169,大三學分表!$G:$J,2,FALSE),"")</f>
        <v>泌尿科Urology</v>
      </c>
      <c r="I169" s="61" t="str">
        <f>IFERROR(VLOOKUP($D169,大三學分表!$G:$J,4,FALSE),"")</f>
        <v>泌尿科Urology</v>
      </c>
      <c r="J169" s="63">
        <v>45537</v>
      </c>
      <c r="K169" s="64">
        <v>45548</v>
      </c>
      <c r="L169" s="65"/>
      <c r="M169" s="65"/>
      <c r="N169" s="62" t="str">
        <f>IFERROR(INDEX(學生名單!$B:$I,MATCH($B169,學生名單!$H:$H,0),8),"")</f>
        <v>randeenrchimilio@yahoo.com</v>
      </c>
      <c r="O169" s="66"/>
    </row>
    <row r="170" spans="1:15" s="67" customFormat="1">
      <c r="A170" s="60">
        <v>5</v>
      </c>
      <c r="B170" s="60" t="s">
        <v>538</v>
      </c>
      <c r="C170" s="61" t="s">
        <v>536</v>
      </c>
      <c r="D170" s="62" t="s">
        <v>368</v>
      </c>
      <c r="E170" s="60" t="str">
        <f>IFERROR(INDEX(學生名單!$B:$I,MATCH($B170,學生名單!$H:$H,0),7),"")</f>
        <v>Q19397</v>
      </c>
      <c r="F170" s="60" t="str">
        <f>IFERROR(INDEX(學生名單!$B:$I,MATCH($B170,學生名單!$H:$H,0),5),"")</f>
        <v>Raziel V. Aragon</v>
      </c>
      <c r="G170" s="60" t="str">
        <f>IFERROR(INDEX(學生名單!$B:$I,MATCH($B170,學生名單!$H:$H,0),2),"")</f>
        <v>11157018A</v>
      </c>
      <c r="H170" s="61" t="str">
        <f>IFERROR(VLOOKUP($D170,大三學分表!$G:$J,2,FALSE),"")</f>
        <v>泌尿科Urology</v>
      </c>
      <c r="I170" s="61" t="str">
        <f>IFERROR(VLOOKUP($D170,大三學分表!$G:$J,4,FALSE),"")</f>
        <v>泌尿科Urology</v>
      </c>
      <c r="J170" s="63">
        <v>45537</v>
      </c>
      <c r="K170" s="64">
        <v>45548</v>
      </c>
      <c r="L170" s="65"/>
      <c r="M170" s="65"/>
      <c r="N170" s="62" t="str">
        <f>IFERROR(INDEX(學生名單!$B:$I,MATCH($B170,學生名單!$H:$H,0),8),"")</f>
        <v>razielaragon@live.com</v>
      </c>
      <c r="O170" s="66"/>
    </row>
    <row r="171" spans="1:15" s="67" customFormat="1">
      <c r="A171" s="60">
        <v>5</v>
      </c>
      <c r="B171" s="60" t="s">
        <v>530</v>
      </c>
      <c r="C171" s="61" t="s">
        <v>528</v>
      </c>
      <c r="D171" s="62" t="s">
        <v>369</v>
      </c>
      <c r="E171" s="60" t="str">
        <f>IFERROR(INDEX(學生名單!$B:$I,MATCH($B171,學生名單!$H:$H,0),7),"")</f>
        <v>Q19389</v>
      </c>
      <c r="F171" s="60" t="str">
        <f>IFERROR(INDEX(學生名單!$B:$I,MATCH($B171,學生名單!$H:$H,0),5),"")</f>
        <v>Melina C. Cal</v>
      </c>
      <c r="G171" s="60" t="str">
        <f>IFERROR(INDEX(學生名單!$B:$I,MATCH($B171,學生名單!$H:$H,0),2),"")</f>
        <v>11157016A</v>
      </c>
      <c r="H171" s="61" t="str">
        <f>IFERROR(VLOOKUP($D171,大三學分表!$G:$J,2,FALSE),"")</f>
        <v>小兒外科Pediatric Surgery</v>
      </c>
      <c r="I171" s="61" t="str">
        <f>IFERROR(VLOOKUP($D171,大三學分表!$G:$J,4,FALSE),"")</f>
        <v>小兒外科Pediatric Surgery</v>
      </c>
      <c r="J171" s="63">
        <v>45551</v>
      </c>
      <c r="K171" s="63">
        <v>45562</v>
      </c>
      <c r="L171" s="65"/>
      <c r="M171" s="65"/>
      <c r="N171" s="62" t="str">
        <f>IFERROR(INDEX(學生名單!$B:$I,MATCH($B171,學生名單!$H:$H,0),8),"")</f>
        <v>calmelina98@yahoo.com</v>
      </c>
      <c r="O171" s="66"/>
    </row>
    <row r="172" spans="1:15" s="67" customFormat="1">
      <c r="A172" s="60">
        <v>5</v>
      </c>
      <c r="B172" s="60" t="s">
        <v>534</v>
      </c>
      <c r="C172" s="61" t="s">
        <v>532</v>
      </c>
      <c r="D172" s="62" t="s">
        <v>369</v>
      </c>
      <c r="E172" s="60" t="str">
        <f>IFERROR(INDEX(學生名單!$B:$I,MATCH($B172,學生名單!$H:$H,0),7),"")</f>
        <v>Q19390</v>
      </c>
      <c r="F172" s="60" t="str">
        <f>IFERROR(INDEX(學生名單!$B:$I,MATCH($B172,學生名單!$H:$H,0),5),"")</f>
        <v>Randeen R. Chimilio</v>
      </c>
      <c r="G172" s="60" t="str">
        <f>IFERROR(INDEX(學生名單!$B:$I,MATCH($B172,學生名單!$H:$H,0),2),"")</f>
        <v>11157017A</v>
      </c>
      <c r="H172" s="61" t="str">
        <f>IFERROR(VLOOKUP($D172,大三學分表!$G:$J,2,FALSE),"")</f>
        <v>小兒外科Pediatric Surgery</v>
      </c>
      <c r="I172" s="61" t="str">
        <f>IFERROR(VLOOKUP($D172,大三學分表!$G:$J,4,FALSE),"")</f>
        <v>小兒外科Pediatric Surgery</v>
      </c>
      <c r="J172" s="63">
        <v>45551</v>
      </c>
      <c r="K172" s="63">
        <v>45562</v>
      </c>
      <c r="L172" s="65"/>
      <c r="M172" s="65"/>
      <c r="N172" s="62" t="str">
        <f>IFERROR(INDEX(學生名單!$B:$I,MATCH($B172,學生名單!$H:$H,0),8),"")</f>
        <v>randeenrchimilio@yahoo.com</v>
      </c>
      <c r="O172" s="66"/>
    </row>
    <row r="173" spans="1:15" s="67" customFormat="1">
      <c r="A173" s="60">
        <v>5</v>
      </c>
      <c r="B173" s="60" t="s">
        <v>538</v>
      </c>
      <c r="C173" s="61" t="s">
        <v>536</v>
      </c>
      <c r="D173" s="62" t="s">
        <v>369</v>
      </c>
      <c r="E173" s="60" t="str">
        <f>IFERROR(INDEX(學生名單!$B:$I,MATCH($B173,學生名單!$H:$H,0),7),"")</f>
        <v>Q19397</v>
      </c>
      <c r="F173" s="60" t="str">
        <f>IFERROR(INDEX(學生名單!$B:$I,MATCH($B173,學生名單!$H:$H,0),5),"")</f>
        <v>Raziel V. Aragon</v>
      </c>
      <c r="G173" s="60" t="str">
        <f>IFERROR(INDEX(學生名單!$B:$I,MATCH($B173,學生名單!$H:$H,0),2),"")</f>
        <v>11157018A</v>
      </c>
      <c r="H173" s="61" t="str">
        <f>IFERROR(VLOOKUP($D173,大三學分表!$G:$J,2,FALSE),"")</f>
        <v>小兒外科Pediatric Surgery</v>
      </c>
      <c r="I173" s="61" t="str">
        <f>IFERROR(VLOOKUP($D173,大三學分表!$G:$J,4,FALSE),"")</f>
        <v>小兒外科Pediatric Surgery</v>
      </c>
      <c r="J173" s="63">
        <v>45551</v>
      </c>
      <c r="K173" s="63">
        <v>45562</v>
      </c>
      <c r="L173" s="65"/>
      <c r="M173" s="65"/>
      <c r="N173" s="62" t="str">
        <f>IFERROR(INDEX(學生名單!$B:$I,MATCH($B173,學生名單!$H:$H,0),8),"")</f>
        <v>razielaragon@live.com</v>
      </c>
      <c r="O173" s="66"/>
    </row>
    <row r="174" spans="1:15" s="67" customFormat="1">
      <c r="A174" s="60">
        <v>5</v>
      </c>
      <c r="B174" s="60" t="s">
        <v>530</v>
      </c>
      <c r="C174" s="61" t="s">
        <v>528</v>
      </c>
      <c r="D174" s="62" t="s">
        <v>370</v>
      </c>
      <c r="E174" s="60" t="str">
        <f>IFERROR(INDEX(學生名單!$B:$I,MATCH($B174,學生名單!$H:$H,0),7),"")</f>
        <v>Q19389</v>
      </c>
      <c r="F174" s="60" t="str">
        <f>IFERROR(INDEX(學生名單!$B:$I,MATCH($B174,學生名單!$H:$H,0),5),"")</f>
        <v>Melina C. Cal</v>
      </c>
      <c r="G174" s="60" t="str">
        <f>IFERROR(INDEX(學生名單!$B:$I,MATCH($B174,學生名單!$H:$H,0),2),"")</f>
        <v>11157016A</v>
      </c>
      <c r="H174" s="61" t="str">
        <f>IFERROR(VLOOKUP($D174,大三學分表!$G:$J,2,FALSE),"")</f>
        <v>大腸直腸外科Colon &amp; Rectal Surgery</v>
      </c>
      <c r="I174" s="61" t="str">
        <f>IFERROR(VLOOKUP($D174,大三學分表!$G:$J,4,FALSE),"")</f>
        <v>大腸直腸外科Colon &amp; Rectal Surgery</v>
      </c>
      <c r="J174" s="63">
        <v>45565</v>
      </c>
      <c r="K174" s="63">
        <v>45576</v>
      </c>
      <c r="L174" s="65"/>
      <c r="M174" s="65"/>
      <c r="N174" s="62" t="str">
        <f>IFERROR(INDEX(學生名單!$B:$I,MATCH($B174,學生名單!$H:$H,0),8),"")</f>
        <v>calmelina98@yahoo.com</v>
      </c>
      <c r="O174" s="66"/>
    </row>
    <row r="175" spans="1:15" s="67" customFormat="1">
      <c r="A175" s="60">
        <v>5</v>
      </c>
      <c r="B175" s="60" t="s">
        <v>534</v>
      </c>
      <c r="C175" s="61" t="s">
        <v>532</v>
      </c>
      <c r="D175" s="62" t="s">
        <v>370</v>
      </c>
      <c r="E175" s="60" t="str">
        <f>IFERROR(INDEX(學生名單!$B:$I,MATCH($B175,學生名單!$H:$H,0),7),"")</f>
        <v>Q19390</v>
      </c>
      <c r="F175" s="60" t="str">
        <f>IFERROR(INDEX(學生名單!$B:$I,MATCH($B175,學生名單!$H:$H,0),5),"")</f>
        <v>Randeen R. Chimilio</v>
      </c>
      <c r="G175" s="60" t="str">
        <f>IFERROR(INDEX(學生名單!$B:$I,MATCH($B175,學生名單!$H:$H,0),2),"")</f>
        <v>11157017A</v>
      </c>
      <c r="H175" s="61" t="str">
        <f>IFERROR(VLOOKUP($D175,大三學分表!$G:$J,2,FALSE),"")</f>
        <v>大腸直腸外科Colon &amp; Rectal Surgery</v>
      </c>
      <c r="I175" s="61" t="str">
        <f>IFERROR(VLOOKUP($D175,大三學分表!$G:$J,4,FALSE),"")</f>
        <v>大腸直腸外科Colon &amp; Rectal Surgery</v>
      </c>
      <c r="J175" s="63">
        <v>45565</v>
      </c>
      <c r="K175" s="63">
        <v>45576</v>
      </c>
      <c r="L175" s="65"/>
      <c r="M175" s="65"/>
      <c r="N175" s="62" t="str">
        <f>IFERROR(INDEX(學生名單!$B:$I,MATCH($B175,學生名單!$H:$H,0),8),"")</f>
        <v>randeenrchimilio@yahoo.com</v>
      </c>
      <c r="O175" s="66"/>
    </row>
    <row r="176" spans="1:15" s="67" customFormat="1">
      <c r="A176" s="60">
        <v>5</v>
      </c>
      <c r="B176" s="60" t="s">
        <v>538</v>
      </c>
      <c r="C176" s="61" t="s">
        <v>536</v>
      </c>
      <c r="D176" s="62" t="s">
        <v>370</v>
      </c>
      <c r="E176" s="60" t="str">
        <f>IFERROR(INDEX(學生名單!$B:$I,MATCH($B176,學生名單!$H:$H,0),7),"")</f>
        <v>Q19397</v>
      </c>
      <c r="F176" s="60" t="str">
        <f>IFERROR(INDEX(學生名單!$B:$I,MATCH($B176,學生名單!$H:$H,0),5),"")</f>
        <v>Raziel V. Aragon</v>
      </c>
      <c r="G176" s="60" t="str">
        <f>IFERROR(INDEX(學生名單!$B:$I,MATCH($B176,學生名單!$H:$H,0),2),"")</f>
        <v>11157018A</v>
      </c>
      <c r="H176" s="61" t="str">
        <f>IFERROR(VLOOKUP($D176,大三學分表!$G:$J,2,FALSE),"")</f>
        <v>大腸直腸外科Colon &amp; Rectal Surgery</v>
      </c>
      <c r="I176" s="61" t="str">
        <f>IFERROR(VLOOKUP($D176,大三學分表!$G:$J,4,FALSE),"")</f>
        <v>大腸直腸外科Colon &amp; Rectal Surgery</v>
      </c>
      <c r="J176" s="63">
        <v>45565</v>
      </c>
      <c r="K176" s="63">
        <v>45576</v>
      </c>
      <c r="L176" s="65"/>
      <c r="M176" s="65"/>
      <c r="N176" s="62" t="str">
        <f>IFERROR(INDEX(學生名單!$B:$I,MATCH($B176,學生名單!$H:$H,0),8),"")</f>
        <v>razielaragon@live.com</v>
      </c>
      <c r="O176" s="66"/>
    </row>
    <row r="177" spans="1:15" s="67" customFormat="1" ht="13.5">
      <c r="A177" s="295">
        <v>5</v>
      </c>
      <c r="B177" s="60" t="s">
        <v>530</v>
      </c>
      <c r="C177" s="61" t="s">
        <v>528</v>
      </c>
      <c r="D177" s="62" t="s">
        <v>372</v>
      </c>
      <c r="E177" s="60" t="str">
        <f>IFERROR(INDEX(學生名單!$B:$I,MATCH($B177,學生名單!$H:$H,0),7),"")</f>
        <v>Q19389</v>
      </c>
      <c r="F177" s="60" t="str">
        <f>IFERROR(INDEX(學生名單!$B:$I,MATCH($B177,學生名單!$H:$H,0),5),"")</f>
        <v>Melina C. Cal</v>
      </c>
      <c r="G177" s="60" t="str">
        <f>IFERROR(INDEX(學生名單!$B:$I,MATCH($B177,學生名單!$H:$H,0),2),"")</f>
        <v>11157016A</v>
      </c>
      <c r="H177" s="61" t="str">
        <f>IFERROR(VLOOKUP($D177,大三學分表!$G:$J,2,FALSE),"")</f>
        <v>心臟外科Cardiovascular surgery</v>
      </c>
      <c r="I177" s="61" t="str">
        <f>IFERROR(VLOOKUP($D177,大三學分表!$G:$J,4,FALSE),"")</f>
        <v>心臟外科Cardiovascular surgery</v>
      </c>
      <c r="J177" s="63">
        <v>45579</v>
      </c>
      <c r="K177" s="64">
        <v>45593</v>
      </c>
      <c r="L177" s="65"/>
      <c r="M177" s="65"/>
      <c r="N177" s="62" t="str">
        <f>IFERROR(INDEX(學生名單!$B:$I,MATCH($B177,學生名單!$H:$H,0),8),"")</f>
        <v>calmelina98@yahoo.com</v>
      </c>
      <c r="O177" s="66"/>
    </row>
    <row r="178" spans="1:15" s="67" customFormat="1" ht="13.5">
      <c r="A178" s="295">
        <v>5</v>
      </c>
      <c r="B178" s="60" t="s">
        <v>534</v>
      </c>
      <c r="C178" s="61" t="s">
        <v>532</v>
      </c>
      <c r="D178" s="62" t="s">
        <v>372</v>
      </c>
      <c r="E178" s="60" t="str">
        <f>IFERROR(INDEX(學生名單!$B:$I,MATCH($B178,學生名單!$H:$H,0),7),"")</f>
        <v>Q19390</v>
      </c>
      <c r="F178" s="60" t="str">
        <f>IFERROR(INDEX(學生名單!$B:$I,MATCH($B178,學生名單!$H:$H,0),5),"")</f>
        <v>Randeen R. Chimilio</v>
      </c>
      <c r="G178" s="60" t="str">
        <f>IFERROR(INDEX(學生名單!$B:$I,MATCH($B178,學生名單!$H:$H,0),2),"")</f>
        <v>11157017A</v>
      </c>
      <c r="H178" s="61" t="str">
        <f>IFERROR(VLOOKUP($D178,大三學分表!$G:$J,2,FALSE),"")</f>
        <v>心臟外科Cardiovascular surgery</v>
      </c>
      <c r="I178" s="61" t="str">
        <f>IFERROR(VLOOKUP($D178,大三學分表!$G:$J,4,FALSE),"")</f>
        <v>心臟外科Cardiovascular surgery</v>
      </c>
      <c r="J178" s="63">
        <v>45579</v>
      </c>
      <c r="K178" s="64">
        <v>45593</v>
      </c>
      <c r="L178" s="65"/>
      <c r="M178" s="65"/>
      <c r="N178" s="62" t="str">
        <f>IFERROR(INDEX(學生名單!$B:$I,MATCH($B178,學生名單!$H:$H,0),8),"")</f>
        <v>randeenrchimilio@yahoo.com</v>
      </c>
      <c r="O178" s="66"/>
    </row>
    <row r="179" spans="1:15" s="67" customFormat="1" ht="13.5">
      <c r="A179" s="295">
        <v>5</v>
      </c>
      <c r="B179" s="60" t="s">
        <v>538</v>
      </c>
      <c r="C179" s="61" t="s">
        <v>536</v>
      </c>
      <c r="D179" s="62" t="s">
        <v>372</v>
      </c>
      <c r="E179" s="60" t="str">
        <f>IFERROR(INDEX(學生名單!$B:$I,MATCH($B179,學生名單!$H:$H,0),7),"")</f>
        <v>Q19397</v>
      </c>
      <c r="F179" s="60" t="str">
        <f>IFERROR(INDEX(學生名單!$B:$I,MATCH($B179,學生名單!$H:$H,0),5),"")</f>
        <v>Raziel V. Aragon</v>
      </c>
      <c r="G179" s="60" t="str">
        <f>IFERROR(INDEX(學生名單!$B:$I,MATCH($B179,學生名單!$H:$H,0),2),"")</f>
        <v>11157018A</v>
      </c>
      <c r="H179" s="61" t="str">
        <f>IFERROR(VLOOKUP($D179,大三學分表!$G:$J,2,FALSE),"")</f>
        <v>心臟外科Cardiovascular surgery</v>
      </c>
      <c r="I179" s="61" t="str">
        <f>IFERROR(VLOOKUP($D179,大三學分表!$G:$J,4,FALSE),"")</f>
        <v>心臟外科Cardiovascular surgery</v>
      </c>
      <c r="J179" s="63">
        <v>45579</v>
      </c>
      <c r="K179" s="64">
        <v>45593</v>
      </c>
      <c r="L179" s="65"/>
      <c r="M179" s="65"/>
      <c r="N179" s="62" t="str">
        <f>IFERROR(INDEX(學生名單!$B:$I,MATCH($B179,學生名單!$H:$H,0),8),"")</f>
        <v>razielaragon@live.com</v>
      </c>
      <c r="O179" s="66"/>
    </row>
    <row r="180" spans="1:15" s="67" customFormat="1" ht="13.5">
      <c r="A180" s="295">
        <v>5</v>
      </c>
      <c r="B180" s="60" t="s">
        <v>530</v>
      </c>
      <c r="C180" s="61" t="s">
        <v>528</v>
      </c>
      <c r="D180" s="62" t="s">
        <v>373</v>
      </c>
      <c r="E180" s="60" t="str">
        <f>IFERROR(INDEX(學生名單!$B:$I,MATCH($B180,學生名單!$H:$H,0),7),"")</f>
        <v>Q19389</v>
      </c>
      <c r="F180" s="60" t="str">
        <f>IFERROR(INDEX(學生名單!$B:$I,MATCH($B180,學生名單!$H:$H,0),5),"")</f>
        <v>Melina C. Cal</v>
      </c>
      <c r="G180" s="60" t="str">
        <f>IFERROR(INDEX(學生名單!$B:$I,MATCH($B180,學生名單!$H:$H,0),2),"")</f>
        <v>11157016A</v>
      </c>
      <c r="H180" s="61" t="str">
        <f>IFERROR(VLOOKUP($D180,大三學分表!$G:$J,2,FALSE),"")</f>
        <v>胸腔外科Thoracic Surgery</v>
      </c>
      <c r="I180" s="61" t="str">
        <f>IFERROR(VLOOKUP($D180,大三學分表!$G:$J,4,FALSE),"")</f>
        <v>胸腔外科Thoracic Surgery</v>
      </c>
      <c r="J180" s="63">
        <v>45593</v>
      </c>
      <c r="K180" s="63">
        <v>45604</v>
      </c>
      <c r="L180" s="65"/>
      <c r="M180" s="65"/>
      <c r="N180" s="62" t="str">
        <f>IFERROR(INDEX(學生名單!$B:$I,MATCH($B180,學生名單!$H:$H,0),8),"")</f>
        <v>calmelina98@yahoo.com</v>
      </c>
      <c r="O180" s="66"/>
    </row>
    <row r="181" spans="1:15" s="67" customFormat="1" ht="13.5">
      <c r="A181" s="295">
        <v>5</v>
      </c>
      <c r="B181" s="60" t="s">
        <v>534</v>
      </c>
      <c r="C181" s="61" t="s">
        <v>532</v>
      </c>
      <c r="D181" s="62" t="s">
        <v>373</v>
      </c>
      <c r="E181" s="60" t="str">
        <f>IFERROR(INDEX(學生名單!$B:$I,MATCH($B181,學生名單!$H:$H,0),7),"")</f>
        <v>Q19390</v>
      </c>
      <c r="F181" s="60" t="str">
        <f>IFERROR(INDEX(學生名單!$B:$I,MATCH($B181,學生名單!$H:$H,0),5),"")</f>
        <v>Randeen R. Chimilio</v>
      </c>
      <c r="G181" s="60" t="str">
        <f>IFERROR(INDEX(學生名單!$B:$I,MATCH($B181,學生名單!$H:$H,0),2),"")</f>
        <v>11157017A</v>
      </c>
      <c r="H181" s="61" t="str">
        <f>IFERROR(VLOOKUP($D181,大三學分表!$G:$J,2,FALSE),"")</f>
        <v>胸腔外科Thoracic Surgery</v>
      </c>
      <c r="I181" s="61" t="str">
        <f>IFERROR(VLOOKUP($D181,大三學分表!$G:$J,4,FALSE),"")</f>
        <v>胸腔外科Thoracic Surgery</v>
      </c>
      <c r="J181" s="63">
        <v>45593</v>
      </c>
      <c r="K181" s="63">
        <v>45604</v>
      </c>
      <c r="L181" s="65"/>
      <c r="M181" s="65"/>
      <c r="N181" s="62" t="str">
        <f>IFERROR(INDEX(學生名單!$B:$I,MATCH($B181,學生名單!$H:$H,0),8),"")</f>
        <v>randeenrchimilio@yahoo.com</v>
      </c>
      <c r="O181" s="66"/>
    </row>
    <row r="182" spans="1:15" s="67" customFormat="1" ht="13.5">
      <c r="A182" s="295">
        <v>5</v>
      </c>
      <c r="B182" s="60" t="s">
        <v>538</v>
      </c>
      <c r="C182" s="61" t="s">
        <v>536</v>
      </c>
      <c r="D182" s="62" t="s">
        <v>373</v>
      </c>
      <c r="E182" s="60" t="str">
        <f>IFERROR(INDEX(學生名單!$B:$I,MATCH($B182,學生名單!$H:$H,0),7),"")</f>
        <v>Q19397</v>
      </c>
      <c r="F182" s="60" t="str">
        <f>IFERROR(INDEX(學生名單!$B:$I,MATCH($B182,學生名單!$H:$H,0),5),"")</f>
        <v>Raziel V. Aragon</v>
      </c>
      <c r="G182" s="60" t="str">
        <f>IFERROR(INDEX(學生名單!$B:$I,MATCH($B182,學生名單!$H:$H,0),2),"")</f>
        <v>11157018A</v>
      </c>
      <c r="H182" s="61" t="str">
        <f>IFERROR(VLOOKUP($D182,大三學分表!$G:$J,2,FALSE),"")</f>
        <v>胸腔外科Thoracic Surgery</v>
      </c>
      <c r="I182" s="61" t="str">
        <f>IFERROR(VLOOKUP($D182,大三學分表!$G:$J,4,FALSE),"")</f>
        <v>胸腔外科Thoracic Surgery</v>
      </c>
      <c r="J182" s="63">
        <v>45593</v>
      </c>
      <c r="K182" s="63">
        <v>45604</v>
      </c>
      <c r="L182" s="65"/>
      <c r="M182" s="65"/>
      <c r="N182" s="62" t="str">
        <f>IFERROR(INDEX(學生名單!$B:$I,MATCH($B182,學生名單!$H:$H,0),8),"")</f>
        <v>razielaragon@live.com</v>
      </c>
      <c r="O182" s="66"/>
    </row>
    <row r="183" spans="1:15" s="67" customFormat="1" ht="13.5">
      <c r="A183" s="295">
        <v>5</v>
      </c>
      <c r="B183" s="60" t="s">
        <v>530</v>
      </c>
      <c r="C183" s="61" t="s">
        <v>528</v>
      </c>
      <c r="D183" s="62" t="s">
        <v>366</v>
      </c>
      <c r="E183" s="60" t="str">
        <f>IFERROR(INDEX(學生名單!$B:$I,MATCH($B183,學生名單!$H:$H,0),7),"")</f>
        <v>Q19389</v>
      </c>
      <c r="F183" s="60" t="str">
        <f>IFERROR(INDEX(學生名單!$B:$I,MATCH($B183,學生名單!$H:$H,0),5),"")</f>
        <v>Melina C. Cal</v>
      </c>
      <c r="G183" s="60" t="str">
        <f>IFERROR(INDEX(學生名單!$B:$I,MATCH($B183,學生名單!$H:$H,0),2),"")</f>
        <v>11157016A</v>
      </c>
      <c r="H183" s="61" t="str">
        <f>IFERROR(VLOOKUP($D183,大三學分表!$G:$J,2,FALSE),"")</f>
        <v>一般外科General Surgery</v>
      </c>
      <c r="I183" s="61" t="str">
        <f>IFERROR(VLOOKUP($D183,大三學分表!$G:$J,4,FALSE),"")</f>
        <v>一般外科General Surgery</v>
      </c>
      <c r="J183" s="63">
        <v>45607</v>
      </c>
      <c r="K183" s="63">
        <v>45632</v>
      </c>
      <c r="L183" s="65"/>
      <c r="M183" s="65"/>
      <c r="N183" s="62" t="str">
        <f>IFERROR(INDEX(學生名單!$B:$I,MATCH($B183,學生名單!$H:$H,0),8),"")</f>
        <v>calmelina98@yahoo.com</v>
      </c>
      <c r="O183" s="66"/>
    </row>
    <row r="184" spans="1:15" s="67" customFormat="1" ht="13.5">
      <c r="A184" s="295">
        <v>5</v>
      </c>
      <c r="B184" s="60" t="s">
        <v>534</v>
      </c>
      <c r="C184" s="61" t="s">
        <v>532</v>
      </c>
      <c r="D184" s="62" t="s">
        <v>366</v>
      </c>
      <c r="E184" s="60" t="str">
        <f>IFERROR(INDEX(學生名單!$B:$I,MATCH($B184,學生名單!$H:$H,0),7),"")</f>
        <v>Q19390</v>
      </c>
      <c r="F184" s="60" t="str">
        <f>IFERROR(INDEX(學生名單!$B:$I,MATCH($B184,學生名單!$H:$H,0),5),"")</f>
        <v>Randeen R. Chimilio</v>
      </c>
      <c r="G184" s="60" t="str">
        <f>IFERROR(INDEX(學生名單!$B:$I,MATCH($B184,學生名單!$H:$H,0),2),"")</f>
        <v>11157017A</v>
      </c>
      <c r="H184" s="61" t="str">
        <f>IFERROR(VLOOKUP($D184,大三學分表!$G:$J,2,FALSE),"")</f>
        <v>一般外科General Surgery</v>
      </c>
      <c r="I184" s="61" t="str">
        <f>IFERROR(VLOOKUP($D184,大三學分表!$G:$J,4,FALSE),"")</f>
        <v>一般外科General Surgery</v>
      </c>
      <c r="J184" s="63">
        <v>45607</v>
      </c>
      <c r="K184" s="63">
        <v>45632</v>
      </c>
      <c r="L184" s="65"/>
      <c r="M184" s="65"/>
      <c r="N184" s="62" t="str">
        <f>IFERROR(INDEX(學生名單!$B:$I,MATCH($B184,學生名單!$H:$H,0),8),"")</f>
        <v>randeenrchimilio@yahoo.com</v>
      </c>
      <c r="O184" s="66"/>
    </row>
    <row r="185" spans="1:15" s="67" customFormat="1" ht="13.5">
      <c r="A185" s="295">
        <v>5</v>
      </c>
      <c r="B185" s="60" t="s">
        <v>538</v>
      </c>
      <c r="C185" s="61" t="s">
        <v>536</v>
      </c>
      <c r="D185" s="62" t="s">
        <v>366</v>
      </c>
      <c r="E185" s="60" t="str">
        <f>IFERROR(INDEX(學生名單!$B:$I,MATCH($B185,學生名單!$H:$H,0),7),"")</f>
        <v>Q19397</v>
      </c>
      <c r="F185" s="60" t="str">
        <f>IFERROR(INDEX(學生名單!$B:$I,MATCH($B185,學生名單!$H:$H,0),5),"")</f>
        <v>Raziel V. Aragon</v>
      </c>
      <c r="G185" s="60" t="str">
        <f>IFERROR(INDEX(學生名單!$B:$I,MATCH($B185,學生名單!$H:$H,0),2),"")</f>
        <v>11157018A</v>
      </c>
      <c r="H185" s="61" t="str">
        <f>IFERROR(VLOOKUP($D185,大三學分表!$G:$J,2,FALSE),"")</f>
        <v>一般外科General Surgery</v>
      </c>
      <c r="I185" s="61" t="str">
        <f>IFERROR(VLOOKUP($D185,大三學分表!$G:$J,4,FALSE),"")</f>
        <v>一般外科General Surgery</v>
      </c>
      <c r="J185" s="63">
        <v>45607</v>
      </c>
      <c r="K185" s="63">
        <v>45632</v>
      </c>
      <c r="L185" s="65"/>
      <c r="M185" s="65"/>
      <c r="N185" s="62" t="str">
        <f>IFERROR(INDEX(學生名單!$B:$I,MATCH($B185,學生名單!$H:$H,0),8),"")</f>
        <v>razielaragon@live.com</v>
      </c>
      <c r="O185" s="66"/>
    </row>
    <row r="186" spans="1:15" s="67" customFormat="1" ht="13.5">
      <c r="A186" s="295">
        <v>5</v>
      </c>
      <c r="B186" s="60" t="s">
        <v>530</v>
      </c>
      <c r="C186" s="61" t="s">
        <v>528</v>
      </c>
      <c r="D186" s="62" t="s">
        <v>362</v>
      </c>
      <c r="E186" s="60" t="str">
        <f>IFERROR(INDEX(學生名單!$B:$I,MATCH($B186,學生名單!$H:$H,0),7),"")</f>
        <v>Q19389</v>
      </c>
      <c r="F186" s="60" t="str">
        <f>IFERROR(INDEX(學生名單!$B:$I,MATCH($B186,學生名單!$H:$H,0),5),"")</f>
        <v>Melina C. Cal</v>
      </c>
      <c r="G186" s="60" t="str">
        <f>IFERROR(INDEX(學生名單!$B:$I,MATCH($B186,學生名單!$H:$H,0),2),"")</f>
        <v>11157016A</v>
      </c>
      <c r="H186" s="61" t="str">
        <f>IFERROR(VLOOKUP($D186,大三學分表!$G:$J,2,FALSE),"")</f>
        <v>腎臟科Nephrology</v>
      </c>
      <c r="I186" s="61" t="str">
        <f>IFERROR(VLOOKUP($D186,大三學分表!$G:$J,4,FALSE),"")</f>
        <v>腎臟科Nephrology</v>
      </c>
      <c r="J186" s="63">
        <v>45635</v>
      </c>
      <c r="K186" s="64">
        <v>45660</v>
      </c>
      <c r="L186" s="65"/>
      <c r="M186" s="65"/>
      <c r="N186" s="62" t="str">
        <f>IFERROR(INDEX(學生名單!$B:$I,MATCH($B186,學生名單!$H:$H,0),8),"")</f>
        <v>calmelina98@yahoo.com</v>
      </c>
      <c r="O186" s="66"/>
    </row>
    <row r="187" spans="1:15" s="67" customFormat="1" ht="13.5">
      <c r="A187" s="295">
        <v>5</v>
      </c>
      <c r="B187" s="60" t="s">
        <v>534</v>
      </c>
      <c r="C187" s="61" t="s">
        <v>532</v>
      </c>
      <c r="D187" s="62" t="s">
        <v>362</v>
      </c>
      <c r="E187" s="60" t="str">
        <f>IFERROR(INDEX(學生名單!$B:$I,MATCH($B187,學生名單!$H:$H,0),7),"")</f>
        <v>Q19390</v>
      </c>
      <c r="F187" s="60" t="str">
        <f>IFERROR(INDEX(學生名單!$B:$I,MATCH($B187,學生名單!$H:$H,0),5),"")</f>
        <v>Randeen R. Chimilio</v>
      </c>
      <c r="G187" s="60" t="str">
        <f>IFERROR(INDEX(學生名單!$B:$I,MATCH($B187,學生名單!$H:$H,0),2),"")</f>
        <v>11157017A</v>
      </c>
      <c r="H187" s="61" t="str">
        <f>IFERROR(VLOOKUP($D187,大三學分表!$G:$J,2,FALSE),"")</f>
        <v>腎臟科Nephrology</v>
      </c>
      <c r="I187" s="61" t="str">
        <f>IFERROR(VLOOKUP($D187,大三學分表!$G:$J,4,FALSE),"")</f>
        <v>腎臟科Nephrology</v>
      </c>
      <c r="J187" s="63">
        <v>45635</v>
      </c>
      <c r="K187" s="64">
        <v>45660</v>
      </c>
      <c r="L187" s="65"/>
      <c r="M187" s="65"/>
      <c r="N187" s="62" t="str">
        <f>IFERROR(INDEX(學生名單!$B:$I,MATCH($B187,學生名單!$H:$H,0),8),"")</f>
        <v>randeenrchimilio@yahoo.com</v>
      </c>
      <c r="O187" s="66"/>
    </row>
    <row r="188" spans="1:15" s="67" customFormat="1" ht="13.5">
      <c r="A188" s="295">
        <v>5</v>
      </c>
      <c r="B188" s="60" t="s">
        <v>538</v>
      </c>
      <c r="C188" s="61" t="s">
        <v>536</v>
      </c>
      <c r="D188" s="62" t="s">
        <v>362</v>
      </c>
      <c r="E188" s="60" t="str">
        <f>IFERROR(INDEX(學生名單!$B:$I,MATCH($B188,學生名單!$H:$H,0),7),"")</f>
        <v>Q19397</v>
      </c>
      <c r="F188" s="60" t="str">
        <f>IFERROR(INDEX(學生名單!$B:$I,MATCH($B188,學生名單!$H:$H,0),5),"")</f>
        <v>Raziel V. Aragon</v>
      </c>
      <c r="G188" s="60" t="str">
        <f>IFERROR(INDEX(學生名單!$B:$I,MATCH($B188,學生名單!$H:$H,0),2),"")</f>
        <v>11157018A</v>
      </c>
      <c r="H188" s="61" t="str">
        <f>IFERROR(VLOOKUP($D188,大三學分表!$G:$J,2,FALSE),"")</f>
        <v>腎臟科Nephrology</v>
      </c>
      <c r="I188" s="61" t="str">
        <f>IFERROR(VLOOKUP($D188,大三學分表!$G:$J,4,FALSE),"")</f>
        <v>腎臟科Nephrology</v>
      </c>
      <c r="J188" s="63">
        <v>45635</v>
      </c>
      <c r="K188" s="64">
        <v>45660</v>
      </c>
      <c r="L188" s="65"/>
      <c r="M188" s="65"/>
      <c r="N188" s="62" t="str">
        <f>IFERROR(INDEX(學生名單!$B:$I,MATCH($B188,學生名單!$H:$H,0),8),"")</f>
        <v>razielaragon@live.com</v>
      </c>
      <c r="O188" s="66"/>
    </row>
    <row r="189" spans="1:15" s="67" customFormat="1" ht="13.5">
      <c r="A189" s="295">
        <v>5</v>
      </c>
      <c r="B189" s="60" t="s">
        <v>530</v>
      </c>
      <c r="C189" s="61" t="s">
        <v>528</v>
      </c>
      <c r="D189" s="62" t="s">
        <v>251</v>
      </c>
      <c r="E189" s="60" t="str">
        <f>IFERROR(INDEX(學生名單!$B:$I,MATCH($B189,學生名單!$H:$H,0),7),"")</f>
        <v>Q19389</v>
      </c>
      <c r="F189" s="60" t="str">
        <f>IFERROR(INDEX(學生名單!$B:$I,MATCH($B189,學生名單!$H:$H,0),5),"")</f>
        <v>Melina C. Cal</v>
      </c>
      <c r="G189" s="60" t="str">
        <f>IFERROR(INDEX(學生名單!$B:$I,MATCH($B189,學生名單!$H:$H,0),2),"")</f>
        <v>11157016A</v>
      </c>
      <c r="H189" s="61" t="str">
        <f>IFERROR(VLOOKUP($D189,大三學分表!$G:$J,2,FALSE),"")</f>
        <v>家醫部Family Medicine</v>
      </c>
      <c r="I189" s="61" t="str">
        <f>IFERROR(VLOOKUP($D189,大三學分表!$G:$J,4,FALSE),"")</f>
        <v>家醫科見習(Family and Community
Medicine)</v>
      </c>
      <c r="J189" s="63">
        <v>45663</v>
      </c>
      <c r="K189" s="64">
        <v>45674</v>
      </c>
      <c r="L189" s="65"/>
      <c r="M189" s="65"/>
      <c r="N189" s="62" t="str">
        <f>IFERROR(INDEX(學生名單!$B:$I,MATCH($B189,學生名單!$H:$H,0),8),"")</f>
        <v>calmelina98@yahoo.com</v>
      </c>
      <c r="O189" s="66"/>
    </row>
    <row r="190" spans="1:15" s="67" customFormat="1" ht="13.5">
      <c r="A190" s="295">
        <v>5</v>
      </c>
      <c r="B190" s="60" t="s">
        <v>534</v>
      </c>
      <c r="C190" s="61" t="s">
        <v>532</v>
      </c>
      <c r="D190" s="62" t="s">
        <v>251</v>
      </c>
      <c r="E190" s="60" t="str">
        <f>IFERROR(INDEX(學生名單!$B:$I,MATCH($B190,學生名單!$H:$H,0),7),"")</f>
        <v>Q19390</v>
      </c>
      <c r="F190" s="60" t="str">
        <f>IFERROR(INDEX(學生名單!$B:$I,MATCH($B190,學生名單!$H:$H,0),5),"")</f>
        <v>Randeen R. Chimilio</v>
      </c>
      <c r="G190" s="60" t="str">
        <f>IFERROR(INDEX(學生名單!$B:$I,MATCH($B190,學生名單!$H:$H,0),2),"")</f>
        <v>11157017A</v>
      </c>
      <c r="H190" s="61" t="str">
        <f>IFERROR(VLOOKUP($D190,大三學分表!$G:$J,2,FALSE),"")</f>
        <v>家醫部Family Medicine</v>
      </c>
      <c r="I190" s="61" t="str">
        <f>IFERROR(VLOOKUP($D190,大三學分表!$G:$J,4,FALSE),"")</f>
        <v>家醫科見習(Family and Community
Medicine)</v>
      </c>
      <c r="J190" s="63">
        <v>45663</v>
      </c>
      <c r="K190" s="64">
        <v>45674</v>
      </c>
      <c r="L190" s="65"/>
      <c r="M190" s="65"/>
      <c r="N190" s="62" t="str">
        <f>IFERROR(INDEX(學生名單!$B:$I,MATCH($B190,學生名單!$H:$H,0),8),"")</f>
        <v>randeenrchimilio@yahoo.com</v>
      </c>
      <c r="O190" s="66"/>
    </row>
    <row r="191" spans="1:15" s="67" customFormat="1" ht="13.5">
      <c r="A191" s="295">
        <v>5</v>
      </c>
      <c r="B191" s="60" t="s">
        <v>538</v>
      </c>
      <c r="C191" s="61" t="s">
        <v>536</v>
      </c>
      <c r="D191" s="62" t="s">
        <v>251</v>
      </c>
      <c r="E191" s="60" t="str">
        <f>IFERROR(INDEX(學生名單!$B:$I,MATCH($B191,學生名單!$H:$H,0),7),"")</f>
        <v>Q19397</v>
      </c>
      <c r="F191" s="60" t="str">
        <f>IFERROR(INDEX(學生名單!$B:$I,MATCH($B191,學生名單!$H:$H,0),5),"")</f>
        <v>Raziel V. Aragon</v>
      </c>
      <c r="G191" s="60" t="str">
        <f>IFERROR(INDEX(學生名單!$B:$I,MATCH($B191,學生名單!$H:$H,0),2),"")</f>
        <v>11157018A</v>
      </c>
      <c r="H191" s="61" t="str">
        <f>IFERROR(VLOOKUP($D191,大三學分表!$G:$J,2,FALSE),"")</f>
        <v>家醫部Family Medicine</v>
      </c>
      <c r="I191" s="61" t="str">
        <f>IFERROR(VLOOKUP($D191,大三學分表!$G:$J,4,FALSE),"")</f>
        <v>家醫科見習(Family and Community
Medicine)</v>
      </c>
      <c r="J191" s="63">
        <v>45663</v>
      </c>
      <c r="K191" s="64">
        <v>45674</v>
      </c>
      <c r="L191" s="65"/>
      <c r="M191" s="65"/>
      <c r="N191" s="62" t="str">
        <f>IFERROR(INDEX(學生名單!$B:$I,MATCH($B191,學生名單!$H:$H,0),8),"")</f>
        <v>razielaragon@live.com</v>
      </c>
      <c r="O191" s="66"/>
    </row>
    <row r="192" spans="1:15" s="67" customFormat="1" ht="13.5">
      <c r="A192" s="295">
        <v>5</v>
      </c>
      <c r="B192" s="60" t="s">
        <v>530</v>
      </c>
      <c r="C192" s="61" t="s">
        <v>528</v>
      </c>
      <c r="D192" s="62" t="s">
        <v>251</v>
      </c>
      <c r="E192" s="60" t="str">
        <f>IFERROR(INDEX(學生名單!$B:$I,MATCH($B192,學生名單!$H:$H,0),7),"")</f>
        <v>Q19389</v>
      </c>
      <c r="F192" s="60" t="str">
        <f>IFERROR(INDEX(學生名單!$B:$I,MATCH($B192,學生名單!$H:$H,0),5),"")</f>
        <v>Melina C. Cal</v>
      </c>
      <c r="G192" s="60" t="str">
        <f>IFERROR(INDEX(學生名單!$B:$I,MATCH($B192,學生名單!$H:$H,0),2),"")</f>
        <v>11157016A</v>
      </c>
      <c r="H192" s="61" t="str">
        <f>IFERROR(VLOOKUP($D192,大三學分表!$G:$J,2,FALSE),"")</f>
        <v>家醫部Family Medicine</v>
      </c>
      <c r="I192" s="61" t="str">
        <f>IFERROR(VLOOKUP($D192,大三學分表!$G:$J,4,FALSE),"")</f>
        <v>家醫科見習(Family and Community
Medicine)</v>
      </c>
      <c r="J192" s="63">
        <v>45698</v>
      </c>
      <c r="K192" s="64">
        <v>45709</v>
      </c>
      <c r="L192" s="65"/>
      <c r="M192" s="65"/>
      <c r="N192" s="62" t="str">
        <f>IFERROR(INDEX(學生名單!$B:$I,MATCH($B192,學生名單!$H:$H,0),8),"")</f>
        <v>calmelina98@yahoo.com</v>
      </c>
      <c r="O192" s="66"/>
    </row>
    <row r="193" spans="1:15" s="67" customFormat="1" ht="13.5">
      <c r="A193" s="295">
        <v>5</v>
      </c>
      <c r="B193" s="60" t="s">
        <v>534</v>
      </c>
      <c r="C193" s="61" t="s">
        <v>532</v>
      </c>
      <c r="D193" s="62" t="s">
        <v>251</v>
      </c>
      <c r="E193" s="60" t="str">
        <f>IFERROR(INDEX(學生名單!$B:$I,MATCH($B193,學生名單!$H:$H,0),7),"")</f>
        <v>Q19390</v>
      </c>
      <c r="F193" s="60" t="str">
        <f>IFERROR(INDEX(學生名單!$B:$I,MATCH($B193,學生名單!$H:$H,0),5),"")</f>
        <v>Randeen R. Chimilio</v>
      </c>
      <c r="G193" s="60" t="str">
        <f>IFERROR(INDEX(學生名單!$B:$I,MATCH($B193,學生名單!$H:$H,0),2),"")</f>
        <v>11157017A</v>
      </c>
      <c r="H193" s="61" t="str">
        <f>IFERROR(VLOOKUP($D193,大三學分表!$G:$J,2,FALSE),"")</f>
        <v>家醫部Family Medicine</v>
      </c>
      <c r="I193" s="61" t="str">
        <f>IFERROR(VLOOKUP($D193,大三學分表!$G:$J,4,FALSE),"")</f>
        <v>家醫科見習(Family and Community
Medicine)</v>
      </c>
      <c r="J193" s="63">
        <v>45698</v>
      </c>
      <c r="K193" s="64">
        <v>45709</v>
      </c>
      <c r="L193" s="65"/>
      <c r="M193" s="65"/>
      <c r="N193" s="62" t="str">
        <f>IFERROR(INDEX(學生名單!$B:$I,MATCH($B193,學生名單!$H:$H,0),8),"")</f>
        <v>randeenrchimilio@yahoo.com</v>
      </c>
      <c r="O193" s="66"/>
    </row>
    <row r="194" spans="1:15" s="67" customFormat="1" ht="13.5">
      <c r="A194" s="295">
        <v>5</v>
      </c>
      <c r="B194" s="60" t="s">
        <v>538</v>
      </c>
      <c r="C194" s="61" t="s">
        <v>536</v>
      </c>
      <c r="D194" s="62" t="s">
        <v>251</v>
      </c>
      <c r="E194" s="60" t="str">
        <f>IFERROR(INDEX(學生名單!$B:$I,MATCH($B194,學生名單!$H:$H,0),7),"")</f>
        <v>Q19397</v>
      </c>
      <c r="F194" s="60" t="str">
        <f>IFERROR(INDEX(學生名單!$B:$I,MATCH($B194,學生名單!$H:$H,0),5),"")</f>
        <v>Raziel V. Aragon</v>
      </c>
      <c r="G194" s="60" t="str">
        <f>IFERROR(INDEX(學生名單!$B:$I,MATCH($B194,學生名單!$H:$H,0),2),"")</f>
        <v>11157018A</v>
      </c>
      <c r="H194" s="61" t="str">
        <f>IFERROR(VLOOKUP($D194,大三學分表!$G:$J,2,FALSE),"")</f>
        <v>家醫部Family Medicine</v>
      </c>
      <c r="I194" s="61" t="str">
        <f>IFERROR(VLOOKUP($D194,大三學分表!$G:$J,4,FALSE),"")</f>
        <v>家醫科見習(Family and Community
Medicine)</v>
      </c>
      <c r="J194" s="63">
        <v>45698</v>
      </c>
      <c r="K194" s="64">
        <v>45709</v>
      </c>
      <c r="L194" s="65"/>
      <c r="M194" s="65"/>
      <c r="N194" s="62" t="str">
        <f>IFERROR(INDEX(學生名單!$B:$I,MATCH($B194,學生名單!$H:$H,0),8),"")</f>
        <v>razielaragon@live.com</v>
      </c>
      <c r="O194" s="66"/>
    </row>
    <row r="195" spans="1:15" s="67" customFormat="1" ht="13.5">
      <c r="A195" s="295">
        <v>5</v>
      </c>
      <c r="B195" s="60" t="s">
        <v>530</v>
      </c>
      <c r="C195" s="61" t="s">
        <v>528</v>
      </c>
      <c r="D195" s="62" t="s">
        <v>361</v>
      </c>
      <c r="E195" s="60" t="str">
        <f>IFERROR(INDEX(學生名單!$B:$I,MATCH($B195,學生名單!$H:$H,0),7),"")</f>
        <v>Q19389</v>
      </c>
      <c r="F195" s="60" t="str">
        <f>IFERROR(INDEX(學生名單!$B:$I,MATCH($B195,學生名單!$H:$H,0),5),"")</f>
        <v>Melina C. Cal</v>
      </c>
      <c r="G195" s="60" t="str">
        <f>IFERROR(INDEX(學生名單!$B:$I,MATCH($B195,學生名單!$H:$H,0),2),"")</f>
        <v>11157016A</v>
      </c>
      <c r="H195" s="61" t="str">
        <f>IFERROR(VLOOKUP($D195,大三學分表!$G:$J,2,FALSE),"")</f>
        <v>一般醫學科General Medicine</v>
      </c>
      <c r="I195" s="61" t="str">
        <f>IFERROR(VLOOKUP($D195,大三學分表!$G:$J,4,FALSE),"")</f>
        <v>一般醫學內科General Medicine</v>
      </c>
      <c r="J195" s="63">
        <v>45712</v>
      </c>
      <c r="K195" s="64">
        <v>45737</v>
      </c>
      <c r="L195" s="65"/>
      <c r="M195" s="65"/>
      <c r="N195" s="62" t="str">
        <f>IFERROR(INDEX(學生名單!$B:$I,MATCH($B195,學生名單!$H:$H,0),8),"")</f>
        <v>calmelina98@yahoo.com</v>
      </c>
      <c r="O195" s="66"/>
    </row>
    <row r="196" spans="1:15" s="67" customFormat="1" ht="13.5">
      <c r="A196" s="295">
        <v>5</v>
      </c>
      <c r="B196" s="60" t="s">
        <v>534</v>
      </c>
      <c r="C196" s="61" t="s">
        <v>532</v>
      </c>
      <c r="D196" s="62" t="s">
        <v>361</v>
      </c>
      <c r="E196" s="60" t="str">
        <f>IFERROR(INDEX(學生名單!$B:$I,MATCH($B196,學生名單!$H:$H,0),7),"")</f>
        <v>Q19390</v>
      </c>
      <c r="F196" s="60" t="str">
        <f>IFERROR(INDEX(學生名單!$B:$I,MATCH($B196,學生名單!$H:$H,0),5),"")</f>
        <v>Randeen R. Chimilio</v>
      </c>
      <c r="G196" s="60" t="str">
        <f>IFERROR(INDEX(學生名單!$B:$I,MATCH($B196,學生名單!$H:$H,0),2),"")</f>
        <v>11157017A</v>
      </c>
      <c r="H196" s="61" t="str">
        <f>IFERROR(VLOOKUP($D196,大三學分表!$G:$J,2,FALSE),"")</f>
        <v>一般醫學科General Medicine</v>
      </c>
      <c r="I196" s="61" t="str">
        <f>IFERROR(VLOOKUP($D196,大三學分表!$G:$J,4,FALSE),"")</f>
        <v>一般醫學內科General Medicine</v>
      </c>
      <c r="J196" s="63">
        <v>45712</v>
      </c>
      <c r="K196" s="64">
        <v>45737</v>
      </c>
      <c r="L196" s="65"/>
      <c r="M196" s="65"/>
      <c r="N196" s="62" t="str">
        <f>IFERROR(INDEX(學生名單!$B:$I,MATCH($B196,學生名單!$H:$H,0),8),"")</f>
        <v>randeenrchimilio@yahoo.com</v>
      </c>
      <c r="O196" s="66"/>
    </row>
    <row r="197" spans="1:15" s="67" customFormat="1" ht="13.5">
      <c r="A197" s="295">
        <v>5</v>
      </c>
      <c r="B197" s="60" t="s">
        <v>538</v>
      </c>
      <c r="C197" s="61" t="s">
        <v>536</v>
      </c>
      <c r="D197" s="62" t="s">
        <v>361</v>
      </c>
      <c r="E197" s="60" t="str">
        <f>IFERROR(INDEX(學生名單!$B:$I,MATCH($B197,學生名單!$H:$H,0),7),"")</f>
        <v>Q19397</v>
      </c>
      <c r="F197" s="60" t="str">
        <f>IFERROR(INDEX(學生名單!$B:$I,MATCH($B197,學生名單!$H:$H,0),5),"")</f>
        <v>Raziel V. Aragon</v>
      </c>
      <c r="G197" s="60" t="str">
        <f>IFERROR(INDEX(學生名單!$B:$I,MATCH($B197,學生名單!$H:$H,0),2),"")</f>
        <v>11157018A</v>
      </c>
      <c r="H197" s="61" t="str">
        <f>IFERROR(VLOOKUP($D197,大三學分表!$G:$J,2,FALSE),"")</f>
        <v>一般醫學科General Medicine</v>
      </c>
      <c r="I197" s="61" t="str">
        <f>IFERROR(VLOOKUP($D197,大三學分表!$G:$J,4,FALSE),"")</f>
        <v>一般醫學內科General Medicine</v>
      </c>
      <c r="J197" s="63">
        <v>45712</v>
      </c>
      <c r="K197" s="64">
        <v>45737</v>
      </c>
      <c r="L197" s="65"/>
      <c r="M197" s="65"/>
      <c r="N197" s="62" t="str">
        <f>IFERROR(INDEX(學生名單!$B:$I,MATCH($B197,學生名單!$H:$H,0),8),"")</f>
        <v>razielaragon@live.com</v>
      </c>
      <c r="O197" s="66"/>
    </row>
    <row r="198" spans="1:15" s="67" customFormat="1" ht="13.5">
      <c r="A198" s="295">
        <v>5</v>
      </c>
      <c r="B198" s="60" t="s">
        <v>530</v>
      </c>
      <c r="C198" s="61" t="s">
        <v>528</v>
      </c>
      <c r="D198" s="62" t="s">
        <v>364</v>
      </c>
      <c r="E198" s="60" t="str">
        <f>IFERROR(INDEX(學生名單!$B:$I,MATCH($B198,學生名單!$H:$H,0),7),"")</f>
        <v>Q19389</v>
      </c>
      <c r="F198" s="60" t="str">
        <f>IFERROR(INDEX(學生名單!$B:$I,MATCH($B198,學生名單!$H:$H,0),5),"")</f>
        <v>Melina C. Cal</v>
      </c>
      <c r="G198" s="60" t="str">
        <f>IFERROR(INDEX(學生名單!$B:$I,MATCH($B198,學生名單!$H:$H,0),2),"")</f>
        <v>11157016A</v>
      </c>
      <c r="H198" s="61" t="str">
        <f>IFERROR(VLOOKUP($D198,大三學分表!$G:$J,2,FALSE),"")</f>
        <v>胸腔內科Chest Medicine</v>
      </c>
      <c r="I198" s="61" t="str">
        <f>IFERROR(VLOOKUP($D198,大三學分表!$G:$J,4,FALSE),"")</f>
        <v>胸腔內科Chest Medicine</v>
      </c>
      <c r="J198" s="75">
        <v>45740</v>
      </c>
      <c r="K198" s="64">
        <v>45765</v>
      </c>
      <c r="L198" s="65"/>
      <c r="M198" s="65"/>
      <c r="N198" s="62" t="str">
        <f>IFERROR(INDEX(學生名單!$B:$I,MATCH($B198,學生名單!$H:$H,0),8),"")</f>
        <v>calmelina98@yahoo.com</v>
      </c>
      <c r="O198" s="66"/>
    </row>
    <row r="199" spans="1:15" s="67" customFormat="1" ht="13.5">
      <c r="A199" s="295">
        <v>5</v>
      </c>
      <c r="B199" s="60" t="s">
        <v>534</v>
      </c>
      <c r="C199" s="61" t="s">
        <v>532</v>
      </c>
      <c r="D199" s="62" t="s">
        <v>364</v>
      </c>
      <c r="E199" s="60" t="str">
        <f>IFERROR(INDEX(學生名單!$B:$I,MATCH($B199,學生名單!$H:$H,0),7),"")</f>
        <v>Q19390</v>
      </c>
      <c r="F199" s="60" t="str">
        <f>IFERROR(INDEX(學生名單!$B:$I,MATCH($B199,學生名單!$H:$H,0),5),"")</f>
        <v>Randeen R. Chimilio</v>
      </c>
      <c r="G199" s="60" t="str">
        <f>IFERROR(INDEX(學生名單!$B:$I,MATCH($B199,學生名單!$H:$H,0),2),"")</f>
        <v>11157017A</v>
      </c>
      <c r="H199" s="61" t="str">
        <f>IFERROR(VLOOKUP($D199,大三學分表!$G:$J,2,FALSE),"")</f>
        <v>胸腔內科Chest Medicine</v>
      </c>
      <c r="I199" s="61" t="str">
        <f>IFERROR(VLOOKUP($D199,大三學分表!$G:$J,4,FALSE),"")</f>
        <v>胸腔內科Chest Medicine</v>
      </c>
      <c r="J199" s="75">
        <v>45740</v>
      </c>
      <c r="K199" s="64">
        <v>45765</v>
      </c>
      <c r="L199" s="65"/>
      <c r="M199" s="65"/>
      <c r="N199" s="62" t="str">
        <f>IFERROR(INDEX(學生名單!$B:$I,MATCH($B199,學生名單!$H:$H,0),8),"")</f>
        <v>randeenrchimilio@yahoo.com</v>
      </c>
      <c r="O199" s="66"/>
    </row>
    <row r="200" spans="1:15" s="67" customFormat="1" ht="13.5">
      <c r="A200" s="295">
        <v>5</v>
      </c>
      <c r="B200" s="60" t="s">
        <v>538</v>
      </c>
      <c r="C200" s="61" t="s">
        <v>536</v>
      </c>
      <c r="D200" s="62" t="s">
        <v>364</v>
      </c>
      <c r="E200" s="60" t="str">
        <f>IFERROR(INDEX(學生名單!$B:$I,MATCH($B200,學生名單!$H:$H,0),7),"")</f>
        <v>Q19397</v>
      </c>
      <c r="F200" s="60" t="str">
        <f>IFERROR(INDEX(學生名單!$B:$I,MATCH($B200,學生名單!$H:$H,0),5),"")</f>
        <v>Raziel V. Aragon</v>
      </c>
      <c r="G200" s="60" t="str">
        <f>IFERROR(INDEX(學生名單!$B:$I,MATCH($B200,學生名單!$H:$H,0),2),"")</f>
        <v>11157018A</v>
      </c>
      <c r="H200" s="61" t="str">
        <f>IFERROR(VLOOKUP($D200,大三學分表!$G:$J,2,FALSE),"")</f>
        <v>胸腔內科Chest Medicine</v>
      </c>
      <c r="I200" s="61" t="str">
        <f>IFERROR(VLOOKUP($D200,大三學分表!$G:$J,4,FALSE),"")</f>
        <v>胸腔內科Chest Medicine</v>
      </c>
      <c r="J200" s="75">
        <v>45740</v>
      </c>
      <c r="K200" s="64">
        <v>45765</v>
      </c>
      <c r="L200" s="65"/>
      <c r="M200" s="65"/>
      <c r="N200" s="62" t="str">
        <f>IFERROR(INDEX(學生名單!$B:$I,MATCH($B200,學生名單!$H:$H,0),8),"")</f>
        <v>razielaragon@live.com</v>
      </c>
      <c r="O200" s="66"/>
    </row>
    <row r="201" spans="1:15" s="67" customFormat="1" ht="13.5">
      <c r="A201" s="295">
        <v>5</v>
      </c>
      <c r="B201" s="60" t="s">
        <v>530</v>
      </c>
      <c r="C201" s="61" t="s">
        <v>528</v>
      </c>
      <c r="D201" s="62" t="s">
        <v>365</v>
      </c>
      <c r="E201" s="60" t="str">
        <f>IFERROR(INDEX(學生名單!$B:$I,MATCH($B201,學生名單!$H:$H,0),7),"")</f>
        <v>Q19389</v>
      </c>
      <c r="F201" s="60" t="str">
        <f>IFERROR(INDEX(學生名單!$B:$I,MATCH($B201,學生名單!$H:$H,0),5),"")</f>
        <v>Melina C. Cal</v>
      </c>
      <c r="G201" s="60" t="str">
        <f>IFERROR(INDEX(學生名單!$B:$I,MATCH($B201,學生名單!$H:$H,0),2),"")</f>
        <v>11157016A</v>
      </c>
      <c r="H201" s="61" t="str">
        <f>IFERROR(VLOOKUP($D201,大三學分表!$G:$J,2,FALSE),"")</f>
        <v>心臟內科Cardiology</v>
      </c>
      <c r="I201" s="61" t="str">
        <f>IFERROR(VLOOKUP($D201,大三學分表!$G:$J,4,FALSE),"")</f>
        <v>心臟內科Cardiology</v>
      </c>
      <c r="J201" s="75">
        <v>45768</v>
      </c>
      <c r="K201" s="64">
        <v>45793</v>
      </c>
      <c r="L201" s="65"/>
      <c r="M201" s="65"/>
      <c r="N201" s="62" t="str">
        <f>IFERROR(INDEX(學生名單!$B:$I,MATCH($B201,學生名單!$H:$H,0),8),"")</f>
        <v>calmelina98@yahoo.com</v>
      </c>
      <c r="O201" s="66"/>
    </row>
    <row r="202" spans="1:15" s="67" customFormat="1" ht="13.5">
      <c r="A202" s="295">
        <v>5</v>
      </c>
      <c r="B202" s="60" t="s">
        <v>534</v>
      </c>
      <c r="C202" s="61" t="s">
        <v>532</v>
      </c>
      <c r="D202" s="62" t="s">
        <v>365</v>
      </c>
      <c r="E202" s="60" t="str">
        <f>IFERROR(INDEX(學生名單!$B:$I,MATCH($B202,學生名單!$H:$H,0),7),"")</f>
        <v>Q19390</v>
      </c>
      <c r="F202" s="60" t="str">
        <f>IFERROR(INDEX(學生名單!$B:$I,MATCH($B202,學生名單!$H:$H,0),5),"")</f>
        <v>Randeen R. Chimilio</v>
      </c>
      <c r="G202" s="60" t="str">
        <f>IFERROR(INDEX(學生名單!$B:$I,MATCH($B202,學生名單!$H:$H,0),2),"")</f>
        <v>11157017A</v>
      </c>
      <c r="H202" s="61" t="str">
        <f>IFERROR(VLOOKUP($D202,大三學分表!$G:$J,2,FALSE),"")</f>
        <v>心臟內科Cardiology</v>
      </c>
      <c r="I202" s="61" t="str">
        <f>IFERROR(VLOOKUP($D202,大三學分表!$G:$J,4,FALSE),"")</f>
        <v>心臟內科Cardiology</v>
      </c>
      <c r="J202" s="75">
        <v>45768</v>
      </c>
      <c r="K202" s="64">
        <v>45793</v>
      </c>
      <c r="L202" s="65"/>
      <c r="M202" s="65"/>
      <c r="N202" s="62" t="str">
        <f>IFERROR(INDEX(學生名單!$B:$I,MATCH($B202,學生名單!$H:$H,0),8),"")</f>
        <v>randeenrchimilio@yahoo.com</v>
      </c>
      <c r="O202" s="66"/>
    </row>
    <row r="203" spans="1:15" s="67" customFormat="1" ht="13.5">
      <c r="A203" s="295">
        <v>5</v>
      </c>
      <c r="B203" s="60" t="s">
        <v>538</v>
      </c>
      <c r="C203" s="61" t="s">
        <v>536</v>
      </c>
      <c r="D203" s="62" t="s">
        <v>365</v>
      </c>
      <c r="E203" s="60" t="str">
        <f>IFERROR(INDEX(學生名單!$B:$I,MATCH($B203,學生名單!$H:$H,0),7),"")</f>
        <v>Q19397</v>
      </c>
      <c r="F203" s="60" t="str">
        <f>IFERROR(INDEX(學生名單!$B:$I,MATCH($B203,學生名單!$H:$H,0),5),"")</f>
        <v>Raziel V. Aragon</v>
      </c>
      <c r="G203" s="60" t="str">
        <f>IFERROR(INDEX(學生名單!$B:$I,MATCH($B203,學生名單!$H:$H,0),2),"")</f>
        <v>11157018A</v>
      </c>
      <c r="H203" s="61" t="str">
        <f>IFERROR(VLOOKUP($D203,大三學分表!$G:$J,2,FALSE),"")</f>
        <v>心臟內科Cardiology</v>
      </c>
      <c r="I203" s="61" t="str">
        <f>IFERROR(VLOOKUP($D203,大三學分表!$G:$J,4,FALSE),"")</f>
        <v>心臟內科Cardiology</v>
      </c>
      <c r="J203" s="75">
        <v>45768</v>
      </c>
      <c r="K203" s="64">
        <v>45793</v>
      </c>
      <c r="L203" s="65"/>
      <c r="M203" s="65"/>
      <c r="N203" s="62" t="str">
        <f>IFERROR(INDEX(學生名單!$B:$I,MATCH($B203,學生名單!$H:$H,0),8),"")</f>
        <v>razielaragon@live.com</v>
      </c>
      <c r="O203" s="66"/>
    </row>
    <row r="204" spans="1:15" s="67" customFormat="1" ht="13.5">
      <c r="A204" s="295">
        <v>5</v>
      </c>
      <c r="B204" s="60" t="s">
        <v>530</v>
      </c>
      <c r="C204" s="61" t="s">
        <v>528</v>
      </c>
      <c r="D204" s="62" t="s">
        <v>363</v>
      </c>
      <c r="E204" s="60" t="str">
        <f>IFERROR(INDEX(學生名單!$B:$I,MATCH($B204,學生名單!$H:$H,0),7),"")</f>
        <v>Q19389</v>
      </c>
      <c r="F204" s="60" t="str">
        <f>IFERROR(INDEX(學生名單!$B:$I,MATCH($B204,學生名單!$H:$H,0),5),"")</f>
        <v>Melina C. Cal</v>
      </c>
      <c r="G204" s="60" t="str">
        <f>IFERROR(INDEX(學生名單!$B:$I,MATCH($B204,學生名單!$H:$H,0),2),"")</f>
        <v>11157016A</v>
      </c>
      <c r="H204" s="61" t="str">
        <f>IFERROR(VLOOKUP($D204,大三學分表!$G:$J,2,FALSE),"")</f>
        <v>胃腸肝膽科Gastrointestinal Hepatobiliary</v>
      </c>
      <c r="I204" s="61" t="str">
        <f>IFERROR(VLOOKUP($D204,大三學分表!$G:$J,4,FALSE),"")</f>
        <v>胃腸肝膽科Gastrointestinal Hepatobiliary</v>
      </c>
      <c r="J204" s="75">
        <v>45796</v>
      </c>
      <c r="K204" s="64">
        <v>45821</v>
      </c>
      <c r="L204" s="65"/>
      <c r="M204" s="65"/>
      <c r="N204" s="62" t="str">
        <f>IFERROR(INDEX(學生名單!$B:$I,MATCH($B204,學生名單!$H:$H,0),8),"")</f>
        <v>calmelina98@yahoo.com</v>
      </c>
      <c r="O204" s="66"/>
    </row>
    <row r="205" spans="1:15" s="67" customFormat="1" ht="13.5">
      <c r="A205" s="295">
        <v>5</v>
      </c>
      <c r="B205" s="60" t="s">
        <v>534</v>
      </c>
      <c r="C205" s="61" t="s">
        <v>532</v>
      </c>
      <c r="D205" s="62" t="s">
        <v>363</v>
      </c>
      <c r="E205" s="60" t="str">
        <f>IFERROR(INDEX(學生名單!$B:$I,MATCH($B205,學生名單!$H:$H,0),7),"")</f>
        <v>Q19390</v>
      </c>
      <c r="F205" s="60" t="str">
        <f>IFERROR(INDEX(學生名單!$B:$I,MATCH($B205,學生名單!$H:$H,0),5),"")</f>
        <v>Randeen R. Chimilio</v>
      </c>
      <c r="G205" s="60" t="str">
        <f>IFERROR(INDEX(學生名單!$B:$I,MATCH($B205,學生名單!$H:$H,0),2),"")</f>
        <v>11157017A</v>
      </c>
      <c r="H205" s="61" t="str">
        <f>IFERROR(VLOOKUP($D205,大三學分表!$G:$J,2,FALSE),"")</f>
        <v>胃腸肝膽科Gastrointestinal Hepatobiliary</v>
      </c>
      <c r="I205" s="61" t="str">
        <f>IFERROR(VLOOKUP($D205,大三學分表!$G:$J,4,FALSE),"")</f>
        <v>胃腸肝膽科Gastrointestinal Hepatobiliary</v>
      </c>
      <c r="J205" s="75">
        <v>45796</v>
      </c>
      <c r="K205" s="64">
        <v>45821</v>
      </c>
      <c r="L205" s="65"/>
      <c r="M205" s="65"/>
      <c r="N205" s="62" t="str">
        <f>IFERROR(INDEX(學生名單!$B:$I,MATCH($B205,學生名單!$H:$H,0),8),"")</f>
        <v>randeenrchimilio@yahoo.com</v>
      </c>
      <c r="O205" s="66"/>
    </row>
    <row r="206" spans="1:15" s="67" customFormat="1" ht="13.5">
      <c r="A206" s="295">
        <v>5</v>
      </c>
      <c r="B206" s="60" t="s">
        <v>538</v>
      </c>
      <c r="C206" s="61" t="s">
        <v>536</v>
      </c>
      <c r="D206" s="62" t="s">
        <v>363</v>
      </c>
      <c r="E206" s="60" t="str">
        <f>IFERROR(INDEX(學生名單!$B:$I,MATCH($B206,學生名單!$H:$H,0),7),"")</f>
        <v>Q19397</v>
      </c>
      <c r="F206" s="60" t="str">
        <f>IFERROR(INDEX(學生名單!$B:$I,MATCH($B206,學生名單!$H:$H,0),5),"")</f>
        <v>Raziel V. Aragon</v>
      </c>
      <c r="G206" s="60" t="str">
        <f>IFERROR(INDEX(學生名單!$B:$I,MATCH($B206,學生名單!$H:$H,0),2),"")</f>
        <v>11157018A</v>
      </c>
      <c r="H206" s="61" t="str">
        <f>IFERROR(VLOOKUP($D206,大三學分表!$G:$J,2,FALSE),"")</f>
        <v>胃腸肝膽科Gastrointestinal Hepatobiliary</v>
      </c>
      <c r="I206" s="61" t="str">
        <f>IFERROR(VLOOKUP($D206,大三學分表!$G:$J,4,FALSE),"")</f>
        <v>胃腸肝膽科Gastrointestinal Hepatobiliary</v>
      </c>
      <c r="J206" s="75">
        <v>45796</v>
      </c>
      <c r="K206" s="64">
        <v>45821</v>
      </c>
      <c r="L206" s="65"/>
      <c r="M206" s="65"/>
      <c r="N206" s="62" t="str">
        <f>IFERROR(INDEX(學生名單!$B:$I,MATCH($B206,學生名單!$H:$H,0),8),"")</f>
        <v>razielaragon@live.com</v>
      </c>
      <c r="O206" s="66"/>
    </row>
    <row r="207" spans="1:15" s="67" customFormat="1">
      <c r="A207" s="60">
        <v>6</v>
      </c>
      <c r="B207" s="60" t="s">
        <v>518</v>
      </c>
      <c r="C207" s="61" t="s">
        <v>516</v>
      </c>
      <c r="D207" s="62" t="s">
        <v>369</v>
      </c>
      <c r="E207" s="60" t="str">
        <f>IFERROR(INDEX(學生名單!$B:$I,MATCH($B207,學生名單!$H:$H,0),7),"")</f>
        <v>Q19386</v>
      </c>
      <c r="F207" s="60" t="str">
        <f>IFERROR(INDEX(學生名單!$B:$I,MATCH($B207,學生名單!$H:$H,0),5),"")</f>
        <v>Keia B. Hippolyte</v>
      </c>
      <c r="G207" s="60" t="str">
        <f>IFERROR(INDEX(學生名單!$B:$I,MATCH($B207,學生名單!$H:$H,0),2),"")</f>
        <v>11157013A</v>
      </c>
      <c r="H207" s="61" t="str">
        <f>IFERROR(VLOOKUP($D207,大三學分表!$G:$J,2,FALSE),"")</f>
        <v>小兒外科Pediatric Surgery</v>
      </c>
      <c r="I207" s="61" t="str">
        <f>IFERROR(VLOOKUP($D207,大三學分表!$G:$J,4,FALSE),"")</f>
        <v>小兒外科Pediatric Surgery</v>
      </c>
      <c r="J207" s="63">
        <v>45523</v>
      </c>
      <c r="K207" s="64">
        <v>45534</v>
      </c>
      <c r="L207" s="65"/>
      <c r="M207" s="65"/>
      <c r="N207" s="62" t="str">
        <f>IFERROR(INDEX(學生名單!$B:$I,MATCH($B207,學生名單!$H:$H,0),8),"")</f>
        <v>khippolyte@lsda.edu.lc</v>
      </c>
      <c r="O207" s="66"/>
    </row>
    <row r="208" spans="1:15" s="67" customFormat="1">
      <c r="A208" s="60">
        <v>6</v>
      </c>
      <c r="B208" s="60" t="s">
        <v>526</v>
      </c>
      <c r="C208" s="61" t="s">
        <v>524</v>
      </c>
      <c r="D208" s="62" t="s">
        <v>369</v>
      </c>
      <c r="E208" s="60" t="str">
        <f>IFERROR(INDEX(學生名單!$B:$I,MATCH($B208,學生名單!$H:$H,0),7),"")</f>
        <v>Q19388</v>
      </c>
      <c r="F208" s="60" t="str">
        <f>IFERROR(INDEX(學生名單!$B:$I,MATCH($B208,學生名單!$H:$H,0),5),"")</f>
        <v>Kennitha Alexander</v>
      </c>
      <c r="G208" s="60" t="str">
        <f>IFERROR(INDEX(學生名單!$B:$I,MATCH($B208,學生名單!$H:$H,0),2),"")</f>
        <v>11157015A</v>
      </c>
      <c r="H208" s="61" t="str">
        <f>IFERROR(VLOOKUP($D208,大三學分表!$G:$J,2,FALSE),"")</f>
        <v>小兒外科Pediatric Surgery</v>
      </c>
      <c r="I208" s="61" t="str">
        <f>IFERROR(VLOOKUP($D208,大三學分表!$G:$J,4,FALSE),"")</f>
        <v>小兒外科Pediatric Surgery</v>
      </c>
      <c r="J208" s="63">
        <v>45523</v>
      </c>
      <c r="K208" s="64">
        <v>45534</v>
      </c>
      <c r="L208" s="65"/>
      <c r="M208" s="65"/>
      <c r="N208" s="62" t="str">
        <f>IFERROR(INDEX(學生名單!$B:$I,MATCH($B208,學生名單!$H:$H,0),8),"")</f>
        <v>kennithaalexander@yahoo.com</v>
      </c>
      <c r="O208" s="66"/>
    </row>
    <row r="209" spans="1:15" s="67" customFormat="1">
      <c r="A209" s="60">
        <v>6</v>
      </c>
      <c r="B209" s="60" t="s">
        <v>542</v>
      </c>
      <c r="C209" s="61" t="s">
        <v>540</v>
      </c>
      <c r="D209" s="62" t="s">
        <v>369</v>
      </c>
      <c r="E209" s="60" t="str">
        <f>IFERROR(INDEX(學生名單!$B:$I,MATCH($B209,學生名單!$H:$H,0),7),"")</f>
        <v>Q19391</v>
      </c>
      <c r="F209" s="60" t="str">
        <f>IFERROR(INDEX(學生名單!$B:$I,MATCH($B209,學生名單!$H:$H,0),5),"")</f>
        <v>Roxanne JN. Baptiste</v>
      </c>
      <c r="G209" s="60" t="str">
        <f>IFERROR(INDEX(學生名單!$B:$I,MATCH($B209,學生名單!$H:$H,0),2),"")</f>
        <v>11157019A</v>
      </c>
      <c r="H209" s="61" t="str">
        <f>IFERROR(VLOOKUP($D209,大三學分表!$G:$J,2,FALSE),"")</f>
        <v>小兒外科Pediatric Surgery</v>
      </c>
      <c r="I209" s="61" t="str">
        <f>IFERROR(VLOOKUP($D209,大三學分表!$G:$J,4,FALSE),"")</f>
        <v>小兒外科Pediatric Surgery</v>
      </c>
      <c r="J209" s="63">
        <v>45523</v>
      </c>
      <c r="K209" s="64">
        <v>45534</v>
      </c>
      <c r="L209" s="65"/>
      <c r="M209" s="65"/>
      <c r="N209" s="62" t="str">
        <f>IFERROR(INDEX(學生名單!$B:$I,MATCH($B209,學生名單!$H:$H,0),8),"")</f>
        <v>roxannejnbaptiste@gmail.com</v>
      </c>
      <c r="O209" s="66"/>
    </row>
    <row r="210" spans="1:15" s="67" customFormat="1">
      <c r="A210" s="60">
        <v>6</v>
      </c>
      <c r="B210" s="60" t="s">
        <v>518</v>
      </c>
      <c r="C210" s="61" t="s">
        <v>516</v>
      </c>
      <c r="D210" s="62" t="s">
        <v>370</v>
      </c>
      <c r="E210" s="60" t="str">
        <f>IFERROR(INDEX(學生名單!$B:$I,MATCH($B210,學生名單!$H:$H,0),7),"")</f>
        <v>Q19386</v>
      </c>
      <c r="F210" s="60" t="str">
        <f>IFERROR(INDEX(學生名單!$B:$I,MATCH($B210,學生名單!$H:$H,0),5),"")</f>
        <v>Keia B. Hippolyte</v>
      </c>
      <c r="G210" s="60" t="str">
        <f>IFERROR(INDEX(學生名單!$B:$I,MATCH($B210,學生名單!$H:$H,0),2),"")</f>
        <v>11157013A</v>
      </c>
      <c r="H210" s="61" t="str">
        <f>IFERROR(VLOOKUP($D210,大三學分表!$G:$J,2,FALSE),"")</f>
        <v>大腸直腸外科Colon &amp; Rectal Surgery</v>
      </c>
      <c r="I210" s="61" t="str">
        <f>IFERROR(VLOOKUP($D210,大三學分表!$G:$J,4,FALSE),"")</f>
        <v>大腸直腸外科Colon &amp; Rectal Surgery</v>
      </c>
      <c r="J210" s="63">
        <v>45537</v>
      </c>
      <c r="K210" s="64">
        <v>45548</v>
      </c>
      <c r="L210" s="65"/>
      <c r="M210" s="65"/>
      <c r="N210" s="62" t="str">
        <f>IFERROR(INDEX(學生名單!$B:$I,MATCH($B210,學生名單!$H:$H,0),8),"")</f>
        <v>khippolyte@lsda.edu.lc</v>
      </c>
      <c r="O210" s="66"/>
    </row>
    <row r="211" spans="1:15" s="67" customFormat="1">
      <c r="A211" s="60">
        <v>6</v>
      </c>
      <c r="B211" s="60" t="s">
        <v>526</v>
      </c>
      <c r="C211" s="61" t="s">
        <v>524</v>
      </c>
      <c r="D211" s="62" t="s">
        <v>370</v>
      </c>
      <c r="E211" s="60" t="str">
        <f>IFERROR(INDEX(學生名單!$B:$I,MATCH($B211,學生名單!$H:$H,0),7),"")</f>
        <v>Q19388</v>
      </c>
      <c r="F211" s="60" t="str">
        <f>IFERROR(INDEX(學生名單!$B:$I,MATCH($B211,學生名單!$H:$H,0),5),"")</f>
        <v>Kennitha Alexander</v>
      </c>
      <c r="G211" s="60" t="str">
        <f>IFERROR(INDEX(學生名單!$B:$I,MATCH($B211,學生名單!$H:$H,0),2),"")</f>
        <v>11157015A</v>
      </c>
      <c r="H211" s="61" t="str">
        <f>IFERROR(VLOOKUP($D211,大三學分表!$G:$J,2,FALSE),"")</f>
        <v>大腸直腸外科Colon &amp; Rectal Surgery</v>
      </c>
      <c r="I211" s="61" t="str">
        <f>IFERROR(VLOOKUP($D211,大三學分表!$G:$J,4,FALSE),"")</f>
        <v>大腸直腸外科Colon &amp; Rectal Surgery</v>
      </c>
      <c r="J211" s="63">
        <v>45537</v>
      </c>
      <c r="K211" s="64">
        <v>45548</v>
      </c>
      <c r="L211" s="65"/>
      <c r="M211" s="65"/>
      <c r="N211" s="62" t="str">
        <f>IFERROR(INDEX(學生名單!$B:$I,MATCH($B211,學生名單!$H:$H,0),8),"")</f>
        <v>kennithaalexander@yahoo.com</v>
      </c>
      <c r="O211" s="66"/>
    </row>
    <row r="212" spans="1:15" s="67" customFormat="1">
      <c r="A212" s="60">
        <v>6</v>
      </c>
      <c r="B212" s="60" t="s">
        <v>542</v>
      </c>
      <c r="C212" s="61" t="s">
        <v>540</v>
      </c>
      <c r="D212" s="62" t="s">
        <v>370</v>
      </c>
      <c r="E212" s="60" t="str">
        <f>IFERROR(INDEX(學生名單!$B:$I,MATCH($B212,學生名單!$H:$H,0),7),"")</f>
        <v>Q19391</v>
      </c>
      <c r="F212" s="60" t="str">
        <f>IFERROR(INDEX(學生名單!$B:$I,MATCH($B212,學生名單!$H:$H,0),5),"")</f>
        <v>Roxanne JN. Baptiste</v>
      </c>
      <c r="G212" s="60" t="str">
        <f>IFERROR(INDEX(學生名單!$B:$I,MATCH($B212,學生名單!$H:$H,0),2),"")</f>
        <v>11157019A</v>
      </c>
      <c r="H212" s="61" t="str">
        <f>IFERROR(VLOOKUP($D212,大三學分表!$G:$J,2,FALSE),"")</f>
        <v>大腸直腸外科Colon &amp; Rectal Surgery</v>
      </c>
      <c r="I212" s="61" t="str">
        <f>IFERROR(VLOOKUP($D212,大三學分表!$G:$J,4,FALSE),"")</f>
        <v>大腸直腸外科Colon &amp; Rectal Surgery</v>
      </c>
      <c r="J212" s="63">
        <v>45537</v>
      </c>
      <c r="K212" s="64">
        <v>45548</v>
      </c>
      <c r="L212" s="65"/>
      <c r="M212" s="65"/>
      <c r="N212" s="62" t="str">
        <f>IFERROR(INDEX(學生名單!$B:$I,MATCH($B212,學生名單!$H:$H,0),8),"")</f>
        <v>roxannejnbaptiste@gmail.com</v>
      </c>
      <c r="O212" s="66"/>
    </row>
    <row r="213" spans="1:15" s="67" customFormat="1">
      <c r="A213" s="60">
        <v>6</v>
      </c>
      <c r="B213" s="60" t="s">
        <v>518</v>
      </c>
      <c r="C213" s="61" t="s">
        <v>516</v>
      </c>
      <c r="D213" s="62" t="s">
        <v>372</v>
      </c>
      <c r="E213" s="60" t="str">
        <f>IFERROR(INDEX(學生名單!$B:$I,MATCH($B213,學生名單!$H:$H,0),7),"")</f>
        <v>Q19386</v>
      </c>
      <c r="F213" s="60" t="str">
        <f>IFERROR(INDEX(學生名單!$B:$I,MATCH($B213,學生名單!$H:$H,0),5),"")</f>
        <v>Keia B. Hippolyte</v>
      </c>
      <c r="G213" s="60" t="str">
        <f>IFERROR(INDEX(學生名單!$B:$I,MATCH($B213,學生名單!$H:$H,0),2),"")</f>
        <v>11157013A</v>
      </c>
      <c r="H213" s="61" t="str">
        <f>IFERROR(VLOOKUP($D213,大三學分表!$G:$J,2,FALSE),"")</f>
        <v>心臟外科Cardiovascular surgery</v>
      </c>
      <c r="I213" s="61" t="str">
        <f>IFERROR(VLOOKUP($D213,大三學分表!$G:$J,4,FALSE),"")</f>
        <v>心臟外科Cardiovascular surgery</v>
      </c>
      <c r="J213" s="63">
        <v>45551</v>
      </c>
      <c r="K213" s="63">
        <v>45562</v>
      </c>
      <c r="L213" s="65"/>
      <c r="M213" s="65"/>
      <c r="N213" s="62" t="str">
        <f>IFERROR(INDEX(學生名單!$B:$I,MATCH($B213,學生名單!$H:$H,0),8),"")</f>
        <v>khippolyte@lsda.edu.lc</v>
      </c>
      <c r="O213" s="66"/>
    </row>
    <row r="214" spans="1:15" s="67" customFormat="1">
      <c r="A214" s="60">
        <v>6</v>
      </c>
      <c r="B214" s="60" t="s">
        <v>526</v>
      </c>
      <c r="C214" s="61" t="s">
        <v>524</v>
      </c>
      <c r="D214" s="62" t="s">
        <v>372</v>
      </c>
      <c r="E214" s="60" t="str">
        <f>IFERROR(INDEX(學生名單!$B:$I,MATCH($B214,學生名單!$H:$H,0),7),"")</f>
        <v>Q19388</v>
      </c>
      <c r="F214" s="60" t="str">
        <f>IFERROR(INDEX(學生名單!$B:$I,MATCH($B214,學生名單!$H:$H,0),5),"")</f>
        <v>Kennitha Alexander</v>
      </c>
      <c r="G214" s="60" t="str">
        <f>IFERROR(INDEX(學生名單!$B:$I,MATCH($B214,學生名單!$H:$H,0),2),"")</f>
        <v>11157015A</v>
      </c>
      <c r="H214" s="61" t="str">
        <f>IFERROR(VLOOKUP($D214,大三學分表!$G:$J,2,FALSE),"")</f>
        <v>心臟外科Cardiovascular surgery</v>
      </c>
      <c r="I214" s="61" t="str">
        <f>IFERROR(VLOOKUP($D214,大三學分表!$G:$J,4,FALSE),"")</f>
        <v>心臟外科Cardiovascular surgery</v>
      </c>
      <c r="J214" s="63">
        <v>45551</v>
      </c>
      <c r="K214" s="63">
        <v>45562</v>
      </c>
      <c r="L214" s="65"/>
      <c r="M214" s="65"/>
      <c r="N214" s="62" t="str">
        <f>IFERROR(INDEX(學生名單!$B:$I,MATCH($B214,學生名單!$H:$H,0),8),"")</f>
        <v>kennithaalexander@yahoo.com</v>
      </c>
      <c r="O214" s="66"/>
    </row>
    <row r="215" spans="1:15" s="67" customFormat="1">
      <c r="A215" s="60">
        <v>6</v>
      </c>
      <c r="B215" s="60" t="s">
        <v>542</v>
      </c>
      <c r="C215" s="61" t="s">
        <v>540</v>
      </c>
      <c r="D215" s="62" t="s">
        <v>372</v>
      </c>
      <c r="E215" s="60" t="str">
        <f>IFERROR(INDEX(學生名單!$B:$I,MATCH($B215,學生名單!$H:$H,0),7),"")</f>
        <v>Q19391</v>
      </c>
      <c r="F215" s="60" t="str">
        <f>IFERROR(INDEX(學生名單!$B:$I,MATCH($B215,學生名單!$H:$H,0),5),"")</f>
        <v>Roxanne JN. Baptiste</v>
      </c>
      <c r="G215" s="60" t="str">
        <f>IFERROR(INDEX(學生名單!$B:$I,MATCH($B215,學生名單!$H:$H,0),2),"")</f>
        <v>11157019A</v>
      </c>
      <c r="H215" s="61" t="str">
        <f>IFERROR(VLOOKUP($D215,大三學分表!$G:$J,2,FALSE),"")</f>
        <v>心臟外科Cardiovascular surgery</v>
      </c>
      <c r="I215" s="61" t="str">
        <f>IFERROR(VLOOKUP($D215,大三學分表!$G:$J,4,FALSE),"")</f>
        <v>心臟外科Cardiovascular surgery</v>
      </c>
      <c r="J215" s="63">
        <v>45551</v>
      </c>
      <c r="K215" s="63">
        <v>45562</v>
      </c>
      <c r="L215" s="65"/>
      <c r="M215" s="65"/>
      <c r="N215" s="62" t="str">
        <f>IFERROR(INDEX(學生名單!$B:$I,MATCH($B215,學生名單!$H:$H,0),8),"")</f>
        <v>roxannejnbaptiste@gmail.com</v>
      </c>
      <c r="O215" s="66"/>
    </row>
    <row r="216" spans="1:15" s="67" customFormat="1">
      <c r="A216" s="60">
        <v>6</v>
      </c>
      <c r="B216" s="60" t="s">
        <v>518</v>
      </c>
      <c r="C216" s="61" t="s">
        <v>516</v>
      </c>
      <c r="D216" s="62" t="s">
        <v>373</v>
      </c>
      <c r="E216" s="60" t="str">
        <f>IFERROR(INDEX(學生名單!$B:$I,MATCH($B216,學生名單!$H:$H,0),7),"")</f>
        <v>Q19386</v>
      </c>
      <c r="F216" s="60" t="str">
        <f>IFERROR(INDEX(學生名單!$B:$I,MATCH($B216,學生名單!$H:$H,0),5),"")</f>
        <v>Keia B. Hippolyte</v>
      </c>
      <c r="G216" s="60" t="str">
        <f>IFERROR(INDEX(學生名單!$B:$I,MATCH($B216,學生名單!$H:$H,0),2),"")</f>
        <v>11157013A</v>
      </c>
      <c r="H216" s="61" t="str">
        <f>IFERROR(VLOOKUP($D216,大三學分表!$G:$J,2,FALSE),"")</f>
        <v>胸腔外科Thoracic Surgery</v>
      </c>
      <c r="I216" s="61" t="str">
        <f>IFERROR(VLOOKUP($D216,大三學分表!$G:$J,4,FALSE),"")</f>
        <v>胸腔外科Thoracic Surgery</v>
      </c>
      <c r="J216" s="63">
        <v>45565</v>
      </c>
      <c r="K216" s="63">
        <v>45576</v>
      </c>
      <c r="L216" s="65"/>
      <c r="M216" s="65"/>
      <c r="N216" s="62" t="str">
        <f>IFERROR(INDEX(學生名單!$B:$I,MATCH($B216,學生名單!$H:$H,0),8),"")</f>
        <v>khippolyte@lsda.edu.lc</v>
      </c>
      <c r="O216" s="66"/>
    </row>
    <row r="217" spans="1:15" s="67" customFormat="1">
      <c r="A217" s="60">
        <v>6</v>
      </c>
      <c r="B217" s="60" t="s">
        <v>526</v>
      </c>
      <c r="C217" s="61" t="s">
        <v>524</v>
      </c>
      <c r="D217" s="62" t="s">
        <v>373</v>
      </c>
      <c r="E217" s="60" t="str">
        <f>IFERROR(INDEX(學生名單!$B:$I,MATCH($B217,學生名單!$H:$H,0),7),"")</f>
        <v>Q19388</v>
      </c>
      <c r="F217" s="60" t="str">
        <f>IFERROR(INDEX(學生名單!$B:$I,MATCH($B217,學生名單!$H:$H,0),5),"")</f>
        <v>Kennitha Alexander</v>
      </c>
      <c r="G217" s="60" t="str">
        <f>IFERROR(INDEX(學生名單!$B:$I,MATCH($B217,學生名單!$H:$H,0),2),"")</f>
        <v>11157015A</v>
      </c>
      <c r="H217" s="61" t="str">
        <f>IFERROR(VLOOKUP($D217,大三學分表!$G:$J,2,FALSE),"")</f>
        <v>胸腔外科Thoracic Surgery</v>
      </c>
      <c r="I217" s="61" t="str">
        <f>IFERROR(VLOOKUP($D217,大三學分表!$G:$J,4,FALSE),"")</f>
        <v>胸腔外科Thoracic Surgery</v>
      </c>
      <c r="J217" s="63">
        <v>45565</v>
      </c>
      <c r="K217" s="63">
        <v>45576</v>
      </c>
      <c r="L217" s="65"/>
      <c r="M217" s="65"/>
      <c r="N217" s="62" t="str">
        <f>IFERROR(INDEX(學生名單!$B:$I,MATCH($B217,學生名單!$H:$H,0),8),"")</f>
        <v>kennithaalexander@yahoo.com</v>
      </c>
      <c r="O217" s="66"/>
    </row>
    <row r="218" spans="1:15" s="67" customFormat="1">
      <c r="A218" s="60">
        <v>6</v>
      </c>
      <c r="B218" s="60" t="s">
        <v>542</v>
      </c>
      <c r="C218" s="61" t="s">
        <v>540</v>
      </c>
      <c r="D218" s="62" t="s">
        <v>373</v>
      </c>
      <c r="E218" s="60" t="str">
        <f>IFERROR(INDEX(學生名單!$B:$I,MATCH($B218,學生名單!$H:$H,0),7),"")</f>
        <v>Q19391</v>
      </c>
      <c r="F218" s="60" t="str">
        <f>IFERROR(INDEX(學生名單!$B:$I,MATCH($B218,學生名單!$H:$H,0),5),"")</f>
        <v>Roxanne JN. Baptiste</v>
      </c>
      <c r="G218" s="60" t="str">
        <f>IFERROR(INDEX(學生名單!$B:$I,MATCH($B218,學生名單!$H:$H,0),2),"")</f>
        <v>11157019A</v>
      </c>
      <c r="H218" s="61" t="str">
        <f>IFERROR(VLOOKUP($D218,大三學分表!$G:$J,2,FALSE),"")</f>
        <v>胸腔外科Thoracic Surgery</v>
      </c>
      <c r="I218" s="61" t="str">
        <f>IFERROR(VLOOKUP($D218,大三學分表!$G:$J,4,FALSE),"")</f>
        <v>胸腔外科Thoracic Surgery</v>
      </c>
      <c r="J218" s="63">
        <v>45565</v>
      </c>
      <c r="K218" s="63">
        <v>45576</v>
      </c>
      <c r="L218" s="65"/>
      <c r="M218" s="65"/>
      <c r="N218" s="62" t="str">
        <f>IFERROR(INDEX(學生名單!$B:$I,MATCH($B218,學生名單!$H:$H,0),8),"")</f>
        <v>roxannejnbaptiste@gmail.com</v>
      </c>
      <c r="O218" s="66"/>
    </row>
    <row r="219" spans="1:15" s="67" customFormat="1" ht="13.5">
      <c r="A219" s="295">
        <v>6</v>
      </c>
      <c r="B219" s="60" t="s">
        <v>518</v>
      </c>
      <c r="C219" s="61" t="s">
        <v>516</v>
      </c>
      <c r="D219" s="62" t="s">
        <v>366</v>
      </c>
      <c r="E219" s="60" t="str">
        <f>IFERROR(INDEX(學生名單!$B:$I,MATCH($B219,學生名單!$H:$H,0),7),"")</f>
        <v>Q19386</v>
      </c>
      <c r="F219" s="60" t="str">
        <f>IFERROR(INDEX(學生名單!$B:$I,MATCH($B219,學生名單!$H:$H,0),5),"")</f>
        <v>Keia B. Hippolyte</v>
      </c>
      <c r="G219" s="60" t="str">
        <f>IFERROR(INDEX(學生名單!$B:$I,MATCH($B219,學生名單!$H:$H,0),2),"")</f>
        <v>11157013A</v>
      </c>
      <c r="H219" s="61" t="str">
        <f>IFERROR(VLOOKUP($D219,大三學分表!$G:$J,2,FALSE),"")</f>
        <v>一般外科General Surgery</v>
      </c>
      <c r="I219" s="61" t="str">
        <f>IFERROR(VLOOKUP($D219,大三學分表!$G:$J,4,FALSE),"")</f>
        <v>一般外科General Surgery</v>
      </c>
      <c r="J219" s="63">
        <v>45579</v>
      </c>
      <c r="K219" s="63">
        <v>45604</v>
      </c>
      <c r="L219" s="65"/>
      <c r="M219" s="65"/>
      <c r="N219" s="62" t="str">
        <f>IFERROR(INDEX(學生名單!$B:$I,MATCH($B219,學生名單!$H:$H,0),8),"")</f>
        <v>khippolyte@lsda.edu.lc</v>
      </c>
      <c r="O219" s="66"/>
    </row>
    <row r="220" spans="1:15" s="67" customFormat="1" ht="13.5">
      <c r="A220" s="295">
        <v>6</v>
      </c>
      <c r="B220" s="60" t="s">
        <v>526</v>
      </c>
      <c r="C220" s="61" t="s">
        <v>524</v>
      </c>
      <c r="D220" s="62" t="s">
        <v>366</v>
      </c>
      <c r="E220" s="60" t="str">
        <f>IFERROR(INDEX(學生名單!$B:$I,MATCH($B220,學生名單!$H:$H,0),7),"")</f>
        <v>Q19388</v>
      </c>
      <c r="F220" s="60" t="str">
        <f>IFERROR(INDEX(學生名單!$B:$I,MATCH($B220,學生名單!$H:$H,0),5),"")</f>
        <v>Kennitha Alexander</v>
      </c>
      <c r="G220" s="60" t="str">
        <f>IFERROR(INDEX(學生名單!$B:$I,MATCH($B220,學生名單!$H:$H,0),2),"")</f>
        <v>11157015A</v>
      </c>
      <c r="H220" s="61" t="str">
        <f>IFERROR(VLOOKUP($D220,大三學分表!$G:$J,2,FALSE),"")</f>
        <v>一般外科General Surgery</v>
      </c>
      <c r="I220" s="61" t="str">
        <f>IFERROR(VLOOKUP($D220,大三學分表!$G:$J,4,FALSE),"")</f>
        <v>一般外科General Surgery</v>
      </c>
      <c r="J220" s="63">
        <v>45579</v>
      </c>
      <c r="K220" s="63">
        <v>45604</v>
      </c>
      <c r="L220" s="65"/>
      <c r="M220" s="65"/>
      <c r="N220" s="62" t="str">
        <f>IFERROR(INDEX(學生名單!$B:$I,MATCH($B220,學生名單!$H:$H,0),8),"")</f>
        <v>kennithaalexander@yahoo.com</v>
      </c>
      <c r="O220" s="66"/>
    </row>
    <row r="221" spans="1:15" s="67" customFormat="1" ht="13.5">
      <c r="A221" s="295">
        <v>6</v>
      </c>
      <c r="B221" s="60" t="s">
        <v>542</v>
      </c>
      <c r="C221" s="61" t="s">
        <v>540</v>
      </c>
      <c r="D221" s="62" t="s">
        <v>366</v>
      </c>
      <c r="E221" s="60" t="str">
        <f>IFERROR(INDEX(學生名單!$B:$I,MATCH($B221,學生名單!$H:$H,0),7),"")</f>
        <v>Q19391</v>
      </c>
      <c r="F221" s="60" t="str">
        <f>IFERROR(INDEX(學生名單!$B:$I,MATCH($B221,學生名單!$H:$H,0),5),"")</f>
        <v>Roxanne JN. Baptiste</v>
      </c>
      <c r="G221" s="60" t="str">
        <f>IFERROR(INDEX(學生名單!$B:$I,MATCH($B221,學生名單!$H:$H,0),2),"")</f>
        <v>11157019A</v>
      </c>
      <c r="H221" s="61" t="str">
        <f>IFERROR(VLOOKUP($D221,大三學分表!$G:$J,2,FALSE),"")</f>
        <v>一般外科General Surgery</v>
      </c>
      <c r="I221" s="61" t="str">
        <f>IFERROR(VLOOKUP($D221,大三學分表!$G:$J,4,FALSE),"")</f>
        <v>一般外科General Surgery</v>
      </c>
      <c r="J221" s="63">
        <v>45579</v>
      </c>
      <c r="K221" s="63">
        <v>45604</v>
      </c>
      <c r="L221" s="65"/>
      <c r="M221" s="65"/>
      <c r="N221" s="62" t="str">
        <f>IFERROR(INDEX(學生名單!$B:$I,MATCH($B221,學生名單!$H:$H,0),8),"")</f>
        <v>roxannejnbaptiste@gmail.com</v>
      </c>
      <c r="O221" s="66"/>
    </row>
    <row r="222" spans="1:15" s="67" customFormat="1" ht="13.5">
      <c r="A222" s="295">
        <v>6</v>
      </c>
      <c r="B222" s="60" t="s">
        <v>518</v>
      </c>
      <c r="C222" s="61" t="s">
        <v>516</v>
      </c>
      <c r="D222" s="62" t="s">
        <v>367</v>
      </c>
      <c r="E222" s="60" t="str">
        <f>IFERROR(INDEX(學生名單!$B:$I,MATCH($B222,學生名單!$H:$H,0),7),"")</f>
        <v>Q19386</v>
      </c>
      <c r="F222" s="60" t="str">
        <f>IFERROR(INDEX(學生名單!$B:$I,MATCH($B222,學生名單!$H:$H,0),5),"")</f>
        <v>Keia B. Hippolyte</v>
      </c>
      <c r="G222" s="60" t="str">
        <f>IFERROR(INDEX(學生名單!$B:$I,MATCH($B222,學生名單!$H:$H,0),2),"")</f>
        <v>11157013A</v>
      </c>
      <c r="H222" s="61" t="str">
        <f>IFERROR(VLOOKUP($D222,大三學分表!$G:$J,2,FALSE),"")</f>
        <v>神經外科Neurosurgery</v>
      </c>
      <c r="I222" s="61" t="str">
        <f>IFERROR(VLOOKUP($D222,大三學分表!$G:$J,4,FALSE),"")</f>
        <v>神經外科 Neurosurgery</v>
      </c>
      <c r="J222" s="63">
        <v>45607</v>
      </c>
      <c r="K222" s="63">
        <v>45618</v>
      </c>
      <c r="L222" s="65"/>
      <c r="M222" s="65"/>
      <c r="N222" s="62" t="str">
        <f>IFERROR(INDEX(學生名單!$B:$I,MATCH($B222,學生名單!$H:$H,0),8),"")</f>
        <v>khippolyte@lsda.edu.lc</v>
      </c>
      <c r="O222" s="66"/>
    </row>
    <row r="223" spans="1:15" s="67" customFormat="1" ht="13.5">
      <c r="A223" s="295">
        <v>6</v>
      </c>
      <c r="B223" s="60" t="s">
        <v>526</v>
      </c>
      <c r="C223" s="61" t="s">
        <v>524</v>
      </c>
      <c r="D223" s="62" t="s">
        <v>367</v>
      </c>
      <c r="E223" s="60" t="str">
        <f>IFERROR(INDEX(學生名單!$B:$I,MATCH($B223,學生名單!$H:$H,0),7),"")</f>
        <v>Q19388</v>
      </c>
      <c r="F223" s="60" t="str">
        <f>IFERROR(INDEX(學生名單!$B:$I,MATCH($B223,學生名單!$H:$H,0),5),"")</f>
        <v>Kennitha Alexander</v>
      </c>
      <c r="G223" s="60" t="str">
        <f>IFERROR(INDEX(學生名單!$B:$I,MATCH($B223,學生名單!$H:$H,0),2),"")</f>
        <v>11157015A</v>
      </c>
      <c r="H223" s="61" t="str">
        <f>IFERROR(VLOOKUP($D223,大三學分表!$G:$J,2,FALSE),"")</f>
        <v>神經外科Neurosurgery</v>
      </c>
      <c r="I223" s="61" t="str">
        <f>IFERROR(VLOOKUP($D223,大三學分表!$G:$J,4,FALSE),"")</f>
        <v>神經外科 Neurosurgery</v>
      </c>
      <c r="J223" s="63">
        <v>45607</v>
      </c>
      <c r="K223" s="63">
        <v>45618</v>
      </c>
      <c r="L223" s="65"/>
      <c r="M223" s="65"/>
      <c r="N223" s="62" t="str">
        <f>IFERROR(INDEX(學生名單!$B:$I,MATCH($B223,學生名單!$H:$H,0),8),"")</f>
        <v>kennithaalexander@yahoo.com</v>
      </c>
      <c r="O223" s="66"/>
    </row>
    <row r="224" spans="1:15" s="67" customFormat="1" ht="13.5">
      <c r="A224" s="295">
        <v>6</v>
      </c>
      <c r="B224" s="60" t="s">
        <v>542</v>
      </c>
      <c r="C224" s="61" t="s">
        <v>540</v>
      </c>
      <c r="D224" s="62" t="s">
        <v>367</v>
      </c>
      <c r="E224" s="60" t="str">
        <f>IFERROR(INDEX(學生名單!$B:$I,MATCH($B224,學生名單!$H:$H,0),7),"")</f>
        <v>Q19391</v>
      </c>
      <c r="F224" s="60" t="str">
        <f>IFERROR(INDEX(學生名單!$B:$I,MATCH($B224,學生名單!$H:$H,0),5),"")</f>
        <v>Roxanne JN. Baptiste</v>
      </c>
      <c r="G224" s="60" t="str">
        <f>IFERROR(INDEX(學生名單!$B:$I,MATCH($B224,學生名單!$H:$H,0),2),"")</f>
        <v>11157019A</v>
      </c>
      <c r="H224" s="61" t="str">
        <f>IFERROR(VLOOKUP($D224,大三學分表!$G:$J,2,FALSE),"")</f>
        <v>神經外科Neurosurgery</v>
      </c>
      <c r="I224" s="61" t="str">
        <f>IFERROR(VLOOKUP($D224,大三學分表!$G:$J,4,FALSE),"")</f>
        <v>神經外科 Neurosurgery</v>
      </c>
      <c r="J224" s="63">
        <v>45607</v>
      </c>
      <c r="K224" s="63">
        <v>45618</v>
      </c>
      <c r="L224" s="65"/>
      <c r="M224" s="65"/>
      <c r="N224" s="62" t="str">
        <f>IFERROR(INDEX(學生名單!$B:$I,MATCH($B224,學生名單!$H:$H,0),8),"")</f>
        <v>roxannejnbaptiste@gmail.com</v>
      </c>
      <c r="O224" s="66"/>
    </row>
    <row r="225" spans="1:15" s="67" customFormat="1" ht="13.5">
      <c r="A225" s="295">
        <v>6</v>
      </c>
      <c r="B225" s="60" t="s">
        <v>518</v>
      </c>
      <c r="C225" s="61" t="s">
        <v>516</v>
      </c>
      <c r="D225" s="62" t="s">
        <v>368</v>
      </c>
      <c r="E225" s="60" t="str">
        <f>IFERROR(INDEX(學生名單!$B:$I,MATCH($B225,學生名單!$H:$H,0),7),"")</f>
        <v>Q19386</v>
      </c>
      <c r="F225" s="60" t="str">
        <f>IFERROR(INDEX(學生名單!$B:$I,MATCH($B225,學生名單!$H:$H,0),5),"")</f>
        <v>Keia B. Hippolyte</v>
      </c>
      <c r="G225" s="60" t="str">
        <f>IFERROR(INDEX(學生名單!$B:$I,MATCH($B225,學生名單!$H:$H,0),2),"")</f>
        <v>11157013A</v>
      </c>
      <c r="H225" s="61" t="str">
        <f>IFERROR(VLOOKUP($D225,大三學分表!$G:$J,2,FALSE),"")</f>
        <v>泌尿科Urology</v>
      </c>
      <c r="I225" s="61" t="str">
        <f>IFERROR(VLOOKUP($D225,大三學分表!$G:$J,4,FALSE),"")</f>
        <v>泌尿科Urology</v>
      </c>
      <c r="J225" s="63">
        <v>45621</v>
      </c>
      <c r="K225" s="63">
        <v>45632</v>
      </c>
      <c r="L225" s="65"/>
      <c r="M225" s="65"/>
      <c r="N225" s="62" t="str">
        <f>IFERROR(INDEX(學生名單!$B:$I,MATCH($B225,學生名單!$H:$H,0),8),"")</f>
        <v>khippolyte@lsda.edu.lc</v>
      </c>
      <c r="O225" s="66"/>
    </row>
    <row r="226" spans="1:15" s="67" customFormat="1" ht="13.5">
      <c r="A226" s="295">
        <v>6</v>
      </c>
      <c r="B226" s="60" t="s">
        <v>526</v>
      </c>
      <c r="C226" s="61" t="s">
        <v>524</v>
      </c>
      <c r="D226" s="62" t="s">
        <v>368</v>
      </c>
      <c r="E226" s="60" t="str">
        <f>IFERROR(INDEX(學生名單!$B:$I,MATCH($B226,學生名單!$H:$H,0),7),"")</f>
        <v>Q19388</v>
      </c>
      <c r="F226" s="60" t="str">
        <f>IFERROR(INDEX(學生名單!$B:$I,MATCH($B226,學生名單!$H:$H,0),5),"")</f>
        <v>Kennitha Alexander</v>
      </c>
      <c r="G226" s="60" t="str">
        <f>IFERROR(INDEX(學生名單!$B:$I,MATCH($B226,學生名單!$H:$H,0),2),"")</f>
        <v>11157015A</v>
      </c>
      <c r="H226" s="61" t="str">
        <f>IFERROR(VLOOKUP($D226,大三學分表!$G:$J,2,FALSE),"")</f>
        <v>泌尿科Urology</v>
      </c>
      <c r="I226" s="61" t="str">
        <f>IFERROR(VLOOKUP($D226,大三學分表!$G:$J,4,FALSE),"")</f>
        <v>泌尿科Urology</v>
      </c>
      <c r="J226" s="63">
        <v>45621</v>
      </c>
      <c r="K226" s="63">
        <v>45632</v>
      </c>
      <c r="L226" s="65"/>
      <c r="M226" s="65"/>
      <c r="N226" s="62" t="str">
        <f>IFERROR(INDEX(學生名單!$B:$I,MATCH($B226,學生名單!$H:$H,0),8),"")</f>
        <v>kennithaalexander@yahoo.com</v>
      </c>
      <c r="O226" s="66"/>
    </row>
    <row r="227" spans="1:15" s="67" customFormat="1" ht="13.5">
      <c r="A227" s="295">
        <v>6</v>
      </c>
      <c r="B227" s="60" t="s">
        <v>542</v>
      </c>
      <c r="C227" s="61" t="s">
        <v>540</v>
      </c>
      <c r="D227" s="62" t="s">
        <v>368</v>
      </c>
      <c r="E227" s="60" t="str">
        <f>IFERROR(INDEX(學生名單!$B:$I,MATCH($B227,學生名單!$H:$H,0),7),"")</f>
        <v>Q19391</v>
      </c>
      <c r="F227" s="60" t="str">
        <f>IFERROR(INDEX(學生名單!$B:$I,MATCH($B227,學生名單!$H:$H,0),5),"")</f>
        <v>Roxanne JN. Baptiste</v>
      </c>
      <c r="G227" s="60" t="str">
        <f>IFERROR(INDEX(學生名單!$B:$I,MATCH($B227,學生名單!$H:$H,0),2),"")</f>
        <v>11157019A</v>
      </c>
      <c r="H227" s="61" t="str">
        <f>IFERROR(VLOOKUP($D227,大三學分表!$G:$J,2,FALSE),"")</f>
        <v>泌尿科Urology</v>
      </c>
      <c r="I227" s="61" t="str">
        <f>IFERROR(VLOOKUP($D227,大三學分表!$G:$J,4,FALSE),"")</f>
        <v>泌尿科Urology</v>
      </c>
      <c r="J227" s="63">
        <v>45621</v>
      </c>
      <c r="K227" s="63">
        <v>45632</v>
      </c>
      <c r="L227" s="65"/>
      <c r="M227" s="65"/>
      <c r="N227" s="62" t="str">
        <f>IFERROR(INDEX(學生名單!$B:$I,MATCH($B227,學生名單!$H:$H,0),8),"")</f>
        <v>roxannejnbaptiste@gmail.com</v>
      </c>
      <c r="O227" s="66"/>
    </row>
    <row r="228" spans="1:15" s="67" customFormat="1" ht="13.5">
      <c r="A228" s="295">
        <v>6</v>
      </c>
      <c r="B228" s="60" t="s">
        <v>518</v>
      </c>
      <c r="C228" s="61" t="s">
        <v>516</v>
      </c>
      <c r="D228" s="62" t="s">
        <v>251</v>
      </c>
      <c r="E228" s="60" t="str">
        <f>IFERROR(INDEX(學生名單!$B:$I,MATCH($B228,學生名單!$H:$H,0),7),"")</f>
        <v>Q19386</v>
      </c>
      <c r="F228" s="60" t="str">
        <f>IFERROR(INDEX(學生名單!$B:$I,MATCH($B228,學生名單!$H:$H,0),5),"")</f>
        <v>Keia B. Hippolyte</v>
      </c>
      <c r="G228" s="60" t="str">
        <f>IFERROR(INDEX(學生名單!$B:$I,MATCH($B228,學生名單!$H:$H,0),2),"")</f>
        <v>11157013A</v>
      </c>
      <c r="H228" s="61" t="str">
        <f>IFERROR(VLOOKUP($D228,大三學分表!$G:$J,2,FALSE),"")</f>
        <v>家醫部Family Medicine</v>
      </c>
      <c r="I228" s="61" t="str">
        <f>IFERROR(VLOOKUP($D228,大三學分表!$G:$J,4,FALSE),"")</f>
        <v>家醫科見習(Family and Community
Medicine)</v>
      </c>
      <c r="J228" s="63">
        <v>45635</v>
      </c>
      <c r="K228" s="64">
        <v>45660</v>
      </c>
      <c r="L228" s="65"/>
      <c r="M228" s="65"/>
      <c r="N228" s="62" t="str">
        <f>IFERROR(INDEX(學生名單!$B:$I,MATCH($B228,學生名單!$H:$H,0),8),"")</f>
        <v>khippolyte@lsda.edu.lc</v>
      </c>
      <c r="O228" s="66"/>
    </row>
    <row r="229" spans="1:15" s="67" customFormat="1" ht="13.5">
      <c r="A229" s="295">
        <v>6</v>
      </c>
      <c r="B229" s="60" t="s">
        <v>526</v>
      </c>
      <c r="C229" s="61" t="s">
        <v>524</v>
      </c>
      <c r="D229" s="62" t="s">
        <v>251</v>
      </c>
      <c r="E229" s="60" t="str">
        <f>IFERROR(INDEX(學生名單!$B:$I,MATCH($B229,學生名單!$H:$H,0),7),"")</f>
        <v>Q19388</v>
      </c>
      <c r="F229" s="60" t="str">
        <f>IFERROR(INDEX(學生名單!$B:$I,MATCH($B229,學生名單!$H:$H,0),5),"")</f>
        <v>Kennitha Alexander</v>
      </c>
      <c r="G229" s="60" t="str">
        <f>IFERROR(INDEX(學生名單!$B:$I,MATCH($B229,學生名單!$H:$H,0),2),"")</f>
        <v>11157015A</v>
      </c>
      <c r="H229" s="61" t="str">
        <f>IFERROR(VLOOKUP($D229,大三學分表!$G:$J,2,FALSE),"")</f>
        <v>家醫部Family Medicine</v>
      </c>
      <c r="I229" s="61" t="str">
        <f>IFERROR(VLOOKUP($D229,大三學分表!$G:$J,4,FALSE),"")</f>
        <v>家醫科見習(Family and Community
Medicine)</v>
      </c>
      <c r="J229" s="63">
        <v>45635</v>
      </c>
      <c r="K229" s="64">
        <v>45660</v>
      </c>
      <c r="L229" s="65"/>
      <c r="M229" s="65"/>
      <c r="N229" s="62" t="str">
        <f>IFERROR(INDEX(學生名單!$B:$I,MATCH($B229,學生名單!$H:$H,0),8),"")</f>
        <v>kennithaalexander@yahoo.com</v>
      </c>
      <c r="O229" s="66"/>
    </row>
    <row r="230" spans="1:15" s="67" customFormat="1" ht="13.5">
      <c r="A230" s="295">
        <v>6</v>
      </c>
      <c r="B230" s="60" t="s">
        <v>542</v>
      </c>
      <c r="C230" s="61" t="s">
        <v>540</v>
      </c>
      <c r="D230" s="62" t="s">
        <v>251</v>
      </c>
      <c r="E230" s="60" t="str">
        <f>IFERROR(INDEX(學生名單!$B:$I,MATCH($B230,學生名單!$H:$H,0),7),"")</f>
        <v>Q19391</v>
      </c>
      <c r="F230" s="60" t="str">
        <f>IFERROR(INDEX(學生名單!$B:$I,MATCH($B230,學生名單!$H:$H,0),5),"")</f>
        <v>Roxanne JN. Baptiste</v>
      </c>
      <c r="G230" s="60" t="str">
        <f>IFERROR(INDEX(學生名單!$B:$I,MATCH($B230,學生名單!$H:$H,0),2),"")</f>
        <v>11157019A</v>
      </c>
      <c r="H230" s="61" t="str">
        <f>IFERROR(VLOOKUP($D230,大三學分表!$G:$J,2,FALSE),"")</f>
        <v>家醫部Family Medicine</v>
      </c>
      <c r="I230" s="61" t="str">
        <f>IFERROR(VLOOKUP($D230,大三學分表!$G:$J,4,FALSE),"")</f>
        <v>家醫科見習(Family and Community
Medicine)</v>
      </c>
      <c r="J230" s="63">
        <v>45635</v>
      </c>
      <c r="K230" s="64">
        <v>45660</v>
      </c>
      <c r="L230" s="65"/>
      <c r="M230" s="65"/>
      <c r="N230" s="62" t="str">
        <f>IFERROR(INDEX(學生名單!$B:$I,MATCH($B230,學生名單!$H:$H,0),8),"")</f>
        <v>roxannejnbaptiste@gmail.com</v>
      </c>
      <c r="O230" s="66"/>
    </row>
    <row r="231" spans="1:15" s="67" customFormat="1" ht="13.5">
      <c r="A231" s="295">
        <v>6</v>
      </c>
      <c r="B231" s="60" t="s">
        <v>518</v>
      </c>
      <c r="C231" s="61" t="s">
        <v>516</v>
      </c>
      <c r="D231" s="62" t="s">
        <v>363</v>
      </c>
      <c r="E231" s="60" t="str">
        <f>IFERROR(INDEX(學生名單!$B:$I,MATCH($B231,學生名單!$H:$H,0),7),"")</f>
        <v>Q19386</v>
      </c>
      <c r="F231" s="60" t="str">
        <f>IFERROR(INDEX(學生名單!$B:$I,MATCH($B231,學生名單!$H:$H,0),5),"")</f>
        <v>Keia B. Hippolyte</v>
      </c>
      <c r="G231" s="60" t="str">
        <f>IFERROR(INDEX(學生名單!$B:$I,MATCH($B231,學生名單!$H:$H,0),2),"")</f>
        <v>11157013A</v>
      </c>
      <c r="H231" s="61" t="str">
        <f>IFERROR(VLOOKUP($D231,大三學分表!$G:$J,2,FALSE),"")</f>
        <v>胃腸肝膽科Gastrointestinal Hepatobiliary</v>
      </c>
      <c r="I231" s="61" t="str">
        <f>IFERROR(VLOOKUP($D231,大三學分表!$G:$J,4,FALSE),"")</f>
        <v>胃腸肝膽科Gastrointestinal Hepatobiliary</v>
      </c>
      <c r="J231" s="63">
        <v>45663</v>
      </c>
      <c r="K231" s="64">
        <v>45674</v>
      </c>
      <c r="L231" s="65"/>
      <c r="M231" s="65"/>
      <c r="N231" s="62" t="str">
        <f>IFERROR(INDEX(學生名單!$B:$I,MATCH($B231,學生名單!$H:$H,0),8),"")</f>
        <v>khippolyte@lsda.edu.lc</v>
      </c>
      <c r="O231" s="66"/>
    </row>
    <row r="232" spans="1:15" s="67" customFormat="1" ht="13.5">
      <c r="A232" s="295">
        <v>6</v>
      </c>
      <c r="B232" s="60" t="s">
        <v>526</v>
      </c>
      <c r="C232" s="61" t="s">
        <v>524</v>
      </c>
      <c r="D232" s="62" t="s">
        <v>363</v>
      </c>
      <c r="E232" s="60" t="str">
        <f>IFERROR(INDEX(學生名單!$B:$I,MATCH($B232,學生名單!$H:$H,0),7),"")</f>
        <v>Q19388</v>
      </c>
      <c r="F232" s="60" t="str">
        <f>IFERROR(INDEX(學生名單!$B:$I,MATCH($B232,學生名單!$H:$H,0),5),"")</f>
        <v>Kennitha Alexander</v>
      </c>
      <c r="G232" s="60" t="str">
        <f>IFERROR(INDEX(學生名單!$B:$I,MATCH($B232,學生名單!$H:$H,0),2),"")</f>
        <v>11157015A</v>
      </c>
      <c r="H232" s="61" t="str">
        <f>IFERROR(VLOOKUP($D232,大三學分表!$G:$J,2,FALSE),"")</f>
        <v>胃腸肝膽科Gastrointestinal Hepatobiliary</v>
      </c>
      <c r="I232" s="61" t="str">
        <f>IFERROR(VLOOKUP($D232,大三學分表!$G:$J,4,FALSE),"")</f>
        <v>胃腸肝膽科Gastrointestinal Hepatobiliary</v>
      </c>
      <c r="J232" s="63">
        <v>45663</v>
      </c>
      <c r="K232" s="64">
        <v>45674</v>
      </c>
      <c r="L232" s="65"/>
      <c r="M232" s="65"/>
      <c r="N232" s="62" t="str">
        <f>IFERROR(INDEX(學生名單!$B:$I,MATCH($B232,學生名單!$H:$H,0),8),"")</f>
        <v>kennithaalexander@yahoo.com</v>
      </c>
      <c r="O232" s="66"/>
    </row>
    <row r="233" spans="1:15" s="67" customFormat="1" ht="13.5">
      <c r="A233" s="295">
        <v>6</v>
      </c>
      <c r="B233" s="60" t="s">
        <v>518</v>
      </c>
      <c r="C233" s="61" t="s">
        <v>516</v>
      </c>
      <c r="D233" s="62" t="s">
        <v>363</v>
      </c>
      <c r="E233" s="60" t="str">
        <f>IFERROR(INDEX(學生名單!$B:$I,MATCH($B233,學生名單!$H:$H,0),7),"")</f>
        <v>Q19386</v>
      </c>
      <c r="F233" s="60" t="str">
        <f>IFERROR(INDEX(學生名單!$B:$I,MATCH($B233,學生名單!$H:$H,0),5),"")</f>
        <v>Keia B. Hippolyte</v>
      </c>
      <c r="G233" s="60" t="str">
        <f>IFERROR(INDEX(學生名單!$B:$I,MATCH($B233,學生名單!$H:$H,0),2),"")</f>
        <v>11157013A</v>
      </c>
      <c r="H233" s="61" t="str">
        <f>IFERROR(VLOOKUP($D233,大三學分表!$G:$J,2,FALSE),"")</f>
        <v>胃腸肝膽科Gastrointestinal Hepatobiliary</v>
      </c>
      <c r="I233" s="61" t="str">
        <f>IFERROR(VLOOKUP($D233,大三學分表!$G:$J,4,FALSE),"")</f>
        <v>胃腸肝膽科Gastrointestinal Hepatobiliary</v>
      </c>
      <c r="J233" s="63">
        <v>45698</v>
      </c>
      <c r="K233" s="64">
        <v>45709</v>
      </c>
      <c r="L233" s="65"/>
      <c r="M233" s="65"/>
      <c r="N233" s="62" t="str">
        <f>IFERROR(INDEX(學生名單!$B:$I,MATCH($B233,學生名單!$H:$H,0),8),"")</f>
        <v>khippolyte@lsda.edu.lc</v>
      </c>
      <c r="O233" s="66"/>
    </row>
    <row r="234" spans="1:15" s="67" customFormat="1" ht="13.5">
      <c r="A234" s="295">
        <v>6</v>
      </c>
      <c r="B234" s="60" t="s">
        <v>526</v>
      </c>
      <c r="C234" s="61" t="s">
        <v>524</v>
      </c>
      <c r="D234" s="62" t="s">
        <v>363</v>
      </c>
      <c r="E234" s="60" t="str">
        <f>IFERROR(INDEX(學生名單!$B:$I,MATCH($B234,學生名單!$H:$H,0),7),"")</f>
        <v>Q19388</v>
      </c>
      <c r="F234" s="60" t="str">
        <f>IFERROR(INDEX(學生名單!$B:$I,MATCH($B234,學生名單!$H:$H,0),5),"")</f>
        <v>Kennitha Alexander</v>
      </c>
      <c r="G234" s="60" t="str">
        <f>IFERROR(INDEX(學生名單!$B:$I,MATCH($B234,學生名單!$H:$H,0),2),"")</f>
        <v>11157015A</v>
      </c>
      <c r="H234" s="61" t="str">
        <f>IFERROR(VLOOKUP($D234,大三學分表!$G:$J,2,FALSE),"")</f>
        <v>胃腸肝膽科Gastrointestinal Hepatobiliary</v>
      </c>
      <c r="I234" s="61" t="str">
        <f>IFERROR(VLOOKUP($D234,大三學分表!$G:$J,4,FALSE),"")</f>
        <v>胃腸肝膽科Gastrointestinal Hepatobiliary</v>
      </c>
      <c r="J234" s="63">
        <v>45698</v>
      </c>
      <c r="K234" s="64">
        <v>45709</v>
      </c>
      <c r="L234" s="65"/>
      <c r="M234" s="65"/>
      <c r="N234" s="62" t="str">
        <f>IFERROR(INDEX(學生名單!$B:$I,MATCH($B234,學生名單!$H:$H,0),8),"")</f>
        <v>kennithaalexander@yahoo.com</v>
      </c>
      <c r="O234" s="66"/>
    </row>
    <row r="235" spans="1:15" s="67" customFormat="1" ht="13.5">
      <c r="A235" s="295">
        <v>6</v>
      </c>
      <c r="B235" s="60" t="s">
        <v>518</v>
      </c>
      <c r="C235" s="61" t="s">
        <v>516</v>
      </c>
      <c r="D235" s="62" t="s">
        <v>362</v>
      </c>
      <c r="E235" s="60" t="str">
        <f>IFERROR(INDEX(學生名單!$B:$I,MATCH($B235,學生名單!$H:$H,0),7),"")</f>
        <v>Q19386</v>
      </c>
      <c r="F235" s="60" t="str">
        <f>IFERROR(INDEX(學生名單!$B:$I,MATCH($B235,學生名單!$H:$H,0),5),"")</f>
        <v>Keia B. Hippolyte</v>
      </c>
      <c r="G235" s="60" t="str">
        <f>IFERROR(INDEX(學生名單!$B:$I,MATCH($B235,學生名單!$H:$H,0),2),"")</f>
        <v>11157013A</v>
      </c>
      <c r="H235" s="61" t="str">
        <f>IFERROR(VLOOKUP($D235,大三學分表!$G:$J,2,FALSE),"")</f>
        <v>腎臟科Nephrology</v>
      </c>
      <c r="I235" s="61" t="str">
        <f>IFERROR(VLOOKUP($D235,大三學分表!$G:$J,4,FALSE),"")</f>
        <v>腎臟科Nephrology</v>
      </c>
      <c r="J235" s="63">
        <v>45712</v>
      </c>
      <c r="K235" s="64">
        <v>45737</v>
      </c>
      <c r="L235" s="65"/>
      <c r="M235" s="65"/>
      <c r="N235" s="62" t="str">
        <f>IFERROR(INDEX(學生名單!$B:$I,MATCH($B235,學生名單!$H:$H,0),8),"")</f>
        <v>khippolyte@lsda.edu.lc</v>
      </c>
      <c r="O235" s="66"/>
    </row>
    <row r="236" spans="1:15" s="67" customFormat="1" ht="13.5">
      <c r="A236" s="295">
        <v>6</v>
      </c>
      <c r="B236" s="60" t="s">
        <v>526</v>
      </c>
      <c r="C236" s="61" t="s">
        <v>524</v>
      </c>
      <c r="D236" s="62" t="s">
        <v>362</v>
      </c>
      <c r="E236" s="60" t="str">
        <f>IFERROR(INDEX(學生名單!$B:$I,MATCH($B236,學生名單!$H:$H,0),7),"")</f>
        <v>Q19388</v>
      </c>
      <c r="F236" s="60" t="str">
        <f>IFERROR(INDEX(學生名單!$B:$I,MATCH($B236,學生名單!$H:$H,0),5),"")</f>
        <v>Kennitha Alexander</v>
      </c>
      <c r="G236" s="60" t="str">
        <f>IFERROR(INDEX(學生名單!$B:$I,MATCH($B236,學生名單!$H:$H,0),2),"")</f>
        <v>11157015A</v>
      </c>
      <c r="H236" s="61" t="str">
        <f>IFERROR(VLOOKUP($D236,大三學分表!$G:$J,2,FALSE),"")</f>
        <v>腎臟科Nephrology</v>
      </c>
      <c r="I236" s="61" t="str">
        <f>IFERROR(VLOOKUP($D236,大三學分表!$G:$J,4,FALSE),"")</f>
        <v>腎臟科Nephrology</v>
      </c>
      <c r="J236" s="63">
        <v>45712</v>
      </c>
      <c r="K236" s="64">
        <v>45737</v>
      </c>
      <c r="L236" s="65"/>
      <c r="M236" s="65"/>
      <c r="N236" s="62" t="str">
        <f>IFERROR(INDEX(學生名單!$B:$I,MATCH($B236,學生名單!$H:$H,0),8),"")</f>
        <v>kennithaalexander@yahoo.com</v>
      </c>
      <c r="O236" s="66"/>
    </row>
    <row r="237" spans="1:15" s="67" customFormat="1" ht="13.5">
      <c r="A237" s="295">
        <v>6</v>
      </c>
      <c r="B237" s="60" t="s">
        <v>518</v>
      </c>
      <c r="C237" s="61" t="s">
        <v>516</v>
      </c>
      <c r="D237" s="62" t="s">
        <v>365</v>
      </c>
      <c r="E237" s="60" t="str">
        <f>IFERROR(INDEX(學生名單!$B:$I,MATCH($B237,學生名單!$H:$H,0),7),"")</f>
        <v>Q19386</v>
      </c>
      <c r="F237" s="60" t="str">
        <f>IFERROR(INDEX(學生名單!$B:$I,MATCH($B237,學生名單!$H:$H,0),5),"")</f>
        <v>Keia B. Hippolyte</v>
      </c>
      <c r="G237" s="60" t="str">
        <f>IFERROR(INDEX(學生名單!$B:$I,MATCH($B237,學生名單!$H:$H,0),2),"")</f>
        <v>11157013A</v>
      </c>
      <c r="H237" s="61" t="str">
        <f>IFERROR(VLOOKUP($D237,大三學分表!$G:$J,2,FALSE),"")</f>
        <v>心臟內科Cardiology</v>
      </c>
      <c r="I237" s="61" t="str">
        <f>IFERROR(VLOOKUP($D237,大三學分表!$G:$J,4,FALSE),"")</f>
        <v>心臟內科Cardiology</v>
      </c>
      <c r="J237" s="75">
        <v>45740</v>
      </c>
      <c r="K237" s="64">
        <v>45765</v>
      </c>
      <c r="L237" s="65"/>
      <c r="M237" s="65"/>
      <c r="N237" s="62" t="str">
        <f>IFERROR(INDEX(學生名單!$B:$I,MATCH($B237,學生名單!$H:$H,0),8),"")</f>
        <v>khippolyte@lsda.edu.lc</v>
      </c>
      <c r="O237" s="66"/>
    </row>
    <row r="238" spans="1:15" s="67" customFormat="1" ht="13.5">
      <c r="A238" s="295">
        <v>6</v>
      </c>
      <c r="B238" s="60" t="s">
        <v>526</v>
      </c>
      <c r="C238" s="61" t="s">
        <v>524</v>
      </c>
      <c r="D238" s="62" t="s">
        <v>365</v>
      </c>
      <c r="E238" s="60" t="str">
        <f>IFERROR(INDEX(學生名單!$B:$I,MATCH($B238,學生名單!$H:$H,0),7),"")</f>
        <v>Q19388</v>
      </c>
      <c r="F238" s="60" t="str">
        <f>IFERROR(INDEX(學生名單!$B:$I,MATCH($B238,學生名單!$H:$H,0),5),"")</f>
        <v>Kennitha Alexander</v>
      </c>
      <c r="G238" s="60" t="str">
        <f>IFERROR(INDEX(學生名單!$B:$I,MATCH($B238,學生名單!$H:$H,0),2),"")</f>
        <v>11157015A</v>
      </c>
      <c r="H238" s="61" t="str">
        <f>IFERROR(VLOOKUP($D238,大三學分表!$G:$J,2,FALSE),"")</f>
        <v>心臟內科Cardiology</v>
      </c>
      <c r="I238" s="61" t="str">
        <f>IFERROR(VLOOKUP($D238,大三學分表!$G:$J,4,FALSE),"")</f>
        <v>心臟內科Cardiology</v>
      </c>
      <c r="J238" s="75">
        <v>45740</v>
      </c>
      <c r="K238" s="64">
        <v>45765</v>
      </c>
      <c r="L238" s="65"/>
      <c r="M238" s="65"/>
      <c r="N238" s="62" t="str">
        <f>IFERROR(INDEX(學生名單!$B:$I,MATCH($B238,學生名單!$H:$H,0),8),"")</f>
        <v>kennithaalexander@yahoo.com</v>
      </c>
      <c r="O238" s="66"/>
    </row>
    <row r="239" spans="1:15" s="67" customFormat="1" ht="13.5">
      <c r="A239" s="295">
        <v>6</v>
      </c>
      <c r="B239" s="60" t="s">
        <v>518</v>
      </c>
      <c r="C239" s="61" t="s">
        <v>516</v>
      </c>
      <c r="D239" s="62" t="s">
        <v>361</v>
      </c>
      <c r="E239" s="60" t="str">
        <f>IFERROR(INDEX(學生名單!$B:$I,MATCH($B239,學生名單!$H:$H,0),7),"")</f>
        <v>Q19386</v>
      </c>
      <c r="F239" s="60" t="str">
        <f>IFERROR(INDEX(學生名單!$B:$I,MATCH($B239,學生名單!$H:$H,0),5),"")</f>
        <v>Keia B. Hippolyte</v>
      </c>
      <c r="G239" s="60" t="str">
        <f>IFERROR(INDEX(學生名單!$B:$I,MATCH($B239,學生名單!$H:$H,0),2),"")</f>
        <v>11157013A</v>
      </c>
      <c r="H239" s="61" t="str">
        <f>IFERROR(VLOOKUP($D239,大三學分表!$G:$J,2,FALSE),"")</f>
        <v>一般醫學科General Medicine</v>
      </c>
      <c r="I239" s="61" t="str">
        <f>IFERROR(VLOOKUP($D239,大三學分表!$G:$J,4,FALSE),"")</f>
        <v>一般醫學內科General Medicine</v>
      </c>
      <c r="J239" s="75">
        <v>45768</v>
      </c>
      <c r="K239" s="64">
        <v>45793</v>
      </c>
      <c r="L239" s="65"/>
      <c r="M239" s="65"/>
      <c r="N239" s="62" t="str">
        <f>IFERROR(INDEX(學生名單!$B:$I,MATCH($B239,學生名單!$H:$H,0),8),"")</f>
        <v>khippolyte@lsda.edu.lc</v>
      </c>
      <c r="O239" s="66"/>
    </row>
    <row r="240" spans="1:15" s="67" customFormat="1" ht="13.5">
      <c r="A240" s="295">
        <v>6</v>
      </c>
      <c r="B240" s="60" t="s">
        <v>526</v>
      </c>
      <c r="C240" s="61" t="s">
        <v>524</v>
      </c>
      <c r="D240" s="62" t="s">
        <v>361</v>
      </c>
      <c r="E240" s="60" t="str">
        <f>IFERROR(INDEX(學生名單!$B:$I,MATCH($B240,學生名單!$H:$H,0),7),"")</f>
        <v>Q19388</v>
      </c>
      <c r="F240" s="60" t="str">
        <f>IFERROR(INDEX(學生名單!$B:$I,MATCH($B240,學生名單!$H:$H,0),5),"")</f>
        <v>Kennitha Alexander</v>
      </c>
      <c r="G240" s="60" t="str">
        <f>IFERROR(INDEX(學生名單!$B:$I,MATCH($B240,學生名單!$H:$H,0),2),"")</f>
        <v>11157015A</v>
      </c>
      <c r="H240" s="61" t="str">
        <f>IFERROR(VLOOKUP($D240,大三學分表!$G:$J,2,FALSE),"")</f>
        <v>一般醫學科General Medicine</v>
      </c>
      <c r="I240" s="61" t="str">
        <f>IFERROR(VLOOKUP($D240,大三學分表!$G:$J,4,FALSE),"")</f>
        <v>一般醫學內科General Medicine</v>
      </c>
      <c r="J240" s="75">
        <v>45768</v>
      </c>
      <c r="K240" s="64">
        <v>45793</v>
      </c>
      <c r="L240" s="65"/>
      <c r="M240" s="65"/>
      <c r="N240" s="62" t="str">
        <f>IFERROR(INDEX(學生名單!$B:$I,MATCH($B240,學生名單!$H:$H,0),8),"")</f>
        <v>kennithaalexander@yahoo.com</v>
      </c>
      <c r="O240" s="66"/>
    </row>
    <row r="241" spans="1:15" s="67" customFormat="1" ht="13.5">
      <c r="A241" s="295">
        <v>6</v>
      </c>
      <c r="B241" s="60" t="s">
        <v>518</v>
      </c>
      <c r="C241" s="61" t="s">
        <v>516</v>
      </c>
      <c r="D241" s="62" t="s">
        <v>364</v>
      </c>
      <c r="E241" s="60" t="str">
        <f>IFERROR(INDEX(學生名單!$B:$I,MATCH($B241,學生名單!$H:$H,0),7),"")</f>
        <v>Q19386</v>
      </c>
      <c r="F241" s="60" t="str">
        <f>IFERROR(INDEX(學生名單!$B:$I,MATCH($B241,學生名單!$H:$H,0),5),"")</f>
        <v>Keia B. Hippolyte</v>
      </c>
      <c r="G241" s="60" t="str">
        <f>IFERROR(INDEX(學生名單!$B:$I,MATCH($B241,學生名單!$H:$H,0),2),"")</f>
        <v>11157013A</v>
      </c>
      <c r="H241" s="61" t="str">
        <f>IFERROR(VLOOKUP($D241,大三學分表!$G:$J,2,FALSE),"")</f>
        <v>胸腔內科Chest Medicine</v>
      </c>
      <c r="I241" s="61" t="str">
        <f>IFERROR(VLOOKUP($D241,大三學分表!$G:$J,4,FALSE),"")</f>
        <v>胸腔內科Chest Medicine</v>
      </c>
      <c r="J241" s="75">
        <v>45796</v>
      </c>
      <c r="K241" s="64">
        <v>45821</v>
      </c>
      <c r="L241" s="65"/>
      <c r="M241" s="65"/>
      <c r="N241" s="62" t="str">
        <f>IFERROR(INDEX(學生名單!$B:$I,MATCH($B241,學生名單!$H:$H,0),8),"")</f>
        <v>khippolyte@lsda.edu.lc</v>
      </c>
      <c r="O241" s="66"/>
    </row>
    <row r="242" spans="1:15" s="67" customFormat="1" ht="13.5">
      <c r="A242" s="295">
        <v>6</v>
      </c>
      <c r="B242" s="60" t="s">
        <v>526</v>
      </c>
      <c r="C242" s="61" t="s">
        <v>524</v>
      </c>
      <c r="D242" s="62" t="s">
        <v>364</v>
      </c>
      <c r="E242" s="60" t="str">
        <f>IFERROR(INDEX(學生名單!$B:$I,MATCH($B242,學生名單!$H:$H,0),7),"")</f>
        <v>Q19388</v>
      </c>
      <c r="F242" s="60" t="str">
        <f>IFERROR(INDEX(學生名單!$B:$I,MATCH($B242,學生名單!$H:$H,0),5),"")</f>
        <v>Kennitha Alexander</v>
      </c>
      <c r="G242" s="60" t="str">
        <f>IFERROR(INDEX(學生名單!$B:$I,MATCH($B242,學生名單!$H:$H,0),2),"")</f>
        <v>11157015A</v>
      </c>
      <c r="H242" s="61" t="str">
        <f>IFERROR(VLOOKUP($D242,大三學分表!$G:$J,2,FALSE),"")</f>
        <v>胸腔內科Chest Medicine</v>
      </c>
      <c r="I242" s="61" t="str">
        <f>IFERROR(VLOOKUP($D242,大三學分表!$G:$J,4,FALSE),"")</f>
        <v>胸腔內科Chest Medicine</v>
      </c>
      <c r="J242" s="75">
        <v>45796</v>
      </c>
      <c r="K242" s="64">
        <v>45821</v>
      </c>
      <c r="L242" s="65"/>
      <c r="M242" s="65"/>
      <c r="N242" s="62" t="str">
        <f>IFERROR(INDEX(學生名單!$B:$I,MATCH($B242,學生名單!$H:$H,0),8),"")</f>
        <v>kennithaalexander@yahoo.com</v>
      </c>
      <c r="O242" s="66"/>
    </row>
    <row r="243" spans="1:15" s="67" customFormat="1">
      <c r="A243" s="60" t="str">
        <f>IFERROR(INDEX(學生名單!$B:$I,MATCH($B243,學生名單!$H:$H,0),1),"")</f>
        <v/>
      </c>
      <c r="B243" s="60"/>
      <c r="C243" s="61"/>
      <c r="D243" s="62"/>
      <c r="E243" s="60" t="str">
        <f>IFERROR(INDEX(學生名單!$B:$I,MATCH($B243,學生名單!$H:$H,0),7),"")</f>
        <v/>
      </c>
      <c r="F243" s="60" t="str">
        <f>IFERROR(INDEX(學生名單!$B:$I,MATCH($B243,學生名單!$H:$H,0),5),"")</f>
        <v/>
      </c>
      <c r="G243" s="60" t="str">
        <f>IFERROR(INDEX(學生名單!$B:$I,MATCH($B243,學生名單!$H:$H,0),2),"")</f>
        <v/>
      </c>
      <c r="H243" s="61" t="str">
        <f>IFERROR(VLOOKUP($D243,大三學分表!$G:$J,2,FALSE),"")</f>
        <v/>
      </c>
      <c r="I243" s="61" t="str">
        <f>IFERROR(VLOOKUP($D243,大三學分表!$G:$J,4,FALSE),"")</f>
        <v/>
      </c>
      <c r="J243" s="75"/>
      <c r="K243" s="64"/>
      <c r="L243" s="65"/>
      <c r="M243" s="65"/>
      <c r="N243" s="62" t="str">
        <f>IFERROR(INDEX(學生名單!$B:$I,MATCH($B243,學生名單!$H:$H,0),8),"")</f>
        <v/>
      </c>
      <c r="O243" s="66"/>
    </row>
    <row r="244" spans="1:15" s="67" customFormat="1">
      <c r="A244" s="60" t="str">
        <f>IFERROR(INDEX(學生名單!$B:$I,MATCH($B244,學生名單!$H:$H,0),1),"")</f>
        <v/>
      </c>
      <c r="B244" s="60"/>
      <c r="C244" s="61"/>
      <c r="D244" s="62"/>
      <c r="E244" s="60" t="str">
        <f>IFERROR(INDEX(學生名單!$B:$I,MATCH($B244,學生名單!$H:$H,0),7),"")</f>
        <v/>
      </c>
      <c r="F244" s="60" t="str">
        <f>IFERROR(INDEX(學生名單!$B:$I,MATCH($B244,學生名單!$H:$H,0),5),"")</f>
        <v/>
      </c>
      <c r="G244" s="60" t="str">
        <f>IFERROR(INDEX(學生名單!$B:$I,MATCH($B244,學生名單!$H:$H,0),2),"")</f>
        <v/>
      </c>
      <c r="H244" s="61" t="str">
        <f>IFERROR(VLOOKUP($D244,大三學分表!$G:$J,2,FALSE),"")</f>
        <v/>
      </c>
      <c r="I244" s="61" t="str">
        <f>IFERROR(VLOOKUP($D244,大三學分表!$G:$J,4,FALSE),"")</f>
        <v/>
      </c>
      <c r="J244" s="75"/>
      <c r="K244" s="64"/>
      <c r="L244" s="65"/>
      <c r="M244" s="65"/>
      <c r="N244" s="62" t="str">
        <f>IFERROR(INDEX(學生名單!$B:$I,MATCH($B244,學生名單!$H:$H,0),8),"")</f>
        <v/>
      </c>
      <c r="O244" s="66"/>
    </row>
    <row r="245" spans="1:15" s="67" customFormat="1">
      <c r="A245" s="60" t="str">
        <f>IFERROR(INDEX(學生名單!$B:$I,MATCH($B245,學生名單!$H:$H,0),1),"")</f>
        <v/>
      </c>
      <c r="B245" s="60"/>
      <c r="C245" s="61"/>
      <c r="D245" s="62"/>
      <c r="E245" s="60" t="str">
        <f>IFERROR(INDEX(學生名單!$B:$I,MATCH($B245,學生名單!$H:$H,0),7),"")</f>
        <v/>
      </c>
      <c r="F245" s="60" t="str">
        <f>IFERROR(INDEX(學生名單!$B:$I,MATCH($B245,學生名單!$H:$H,0),5),"")</f>
        <v/>
      </c>
      <c r="G245" s="60" t="str">
        <f>IFERROR(INDEX(學生名單!$B:$I,MATCH($B245,學生名單!$H:$H,0),2),"")</f>
        <v/>
      </c>
      <c r="H245" s="61" t="str">
        <f>IFERROR(VLOOKUP($D245,大三學分表!$G:$J,2,FALSE),"")</f>
        <v/>
      </c>
      <c r="I245" s="61" t="str">
        <f>IFERROR(VLOOKUP($D245,大三學分表!$G:$J,4,FALSE),"")</f>
        <v/>
      </c>
      <c r="J245" s="75"/>
      <c r="K245" s="64"/>
      <c r="L245" s="65"/>
      <c r="M245" s="65"/>
      <c r="N245" s="62" t="str">
        <f>IFERROR(INDEX(學生名單!$B:$I,MATCH($B245,學生名單!$H:$H,0),8),"")</f>
        <v/>
      </c>
      <c r="O245" s="66"/>
    </row>
    <row r="246" spans="1:15" s="67" customFormat="1">
      <c r="A246" s="60" t="str">
        <f>IFERROR(INDEX(學生名單!$B:$I,MATCH($B246,學生名單!$H:$H,0),1),"")</f>
        <v/>
      </c>
      <c r="B246" s="60"/>
      <c r="C246" s="61"/>
      <c r="D246" s="62"/>
      <c r="E246" s="60" t="str">
        <f>IFERROR(INDEX(學生名單!$B:$I,MATCH($B246,學生名單!$H:$H,0),7),"")</f>
        <v/>
      </c>
      <c r="F246" s="60" t="str">
        <f>IFERROR(INDEX(學生名單!$B:$I,MATCH($B246,學生名單!$H:$H,0),5),"")</f>
        <v/>
      </c>
      <c r="G246" s="60" t="str">
        <f>IFERROR(INDEX(學生名單!$B:$I,MATCH($B246,學生名單!$H:$H,0),2),"")</f>
        <v/>
      </c>
      <c r="H246" s="61" t="str">
        <f>IFERROR(VLOOKUP($D246,大三學分表!$G:$J,2,FALSE),"")</f>
        <v/>
      </c>
      <c r="I246" s="61" t="str">
        <f>IFERROR(VLOOKUP($D246,大三學分表!$G:$J,4,FALSE),"")</f>
        <v/>
      </c>
      <c r="J246" s="75"/>
      <c r="K246" s="64"/>
      <c r="L246" s="65"/>
      <c r="M246" s="65"/>
      <c r="N246" s="62" t="str">
        <f>IFERROR(INDEX(學生名單!$B:$I,MATCH($B246,學生名單!$H:$H,0),8),"")</f>
        <v/>
      </c>
      <c r="O246" s="66"/>
    </row>
    <row r="247" spans="1:15" s="67" customFormat="1">
      <c r="A247" s="60" t="str">
        <f>IFERROR(INDEX(學生名單!$B:$I,MATCH($B247,學生名單!$H:$H,0),1),"")</f>
        <v/>
      </c>
      <c r="B247" s="68"/>
      <c r="C247" s="69"/>
      <c r="D247" s="70"/>
      <c r="E247" s="60" t="str">
        <f>IFERROR(INDEX(學生名單!$B:$I,MATCH($B247,學生名單!$H:$H,0),7),"")</f>
        <v/>
      </c>
      <c r="F247" s="60" t="str">
        <f>IFERROR(INDEX(學生名單!$B:$I,MATCH($B247,學生名單!$H:$H,0),5),"")</f>
        <v/>
      </c>
      <c r="G247" s="60" t="str">
        <f>IFERROR(INDEX(學生名單!$B:$I,MATCH($B247,學生名單!$H:$H,0),2),"")</f>
        <v/>
      </c>
      <c r="H247" s="61" t="str">
        <f>IFERROR(VLOOKUP($D247,大三學分表!$G:$J,2,FALSE),"")</f>
        <v/>
      </c>
      <c r="I247" s="61" t="str">
        <f>IFERROR(VLOOKUP($D247,大三學分表!$G:$J,4,FALSE),"")</f>
        <v/>
      </c>
      <c r="J247" s="75"/>
      <c r="K247" s="64"/>
      <c r="L247" s="65"/>
      <c r="M247" s="65"/>
      <c r="N247" s="62" t="str">
        <f>IFERROR(INDEX(學生名單!$B:$I,MATCH($B247,學生名單!$H:$H,0),8),"")</f>
        <v/>
      </c>
      <c r="O247" s="66"/>
    </row>
    <row r="248" spans="1:15" s="67" customFormat="1">
      <c r="A248" s="60" t="str">
        <f>IFERROR(INDEX(學生名單!$B:$I,MATCH($B248,學生名單!$H:$H,0),1),"")</f>
        <v/>
      </c>
      <c r="B248" s="68"/>
      <c r="C248" s="69"/>
      <c r="D248" s="70"/>
      <c r="E248" s="60" t="str">
        <f>IFERROR(INDEX(學生名單!$B:$I,MATCH($B248,學生名單!$H:$H,0),7),"")</f>
        <v/>
      </c>
      <c r="F248" s="60" t="str">
        <f>IFERROR(INDEX(學生名單!$B:$I,MATCH($B248,學生名單!$H:$H,0),5),"")</f>
        <v/>
      </c>
      <c r="G248" s="60" t="str">
        <f>IFERROR(INDEX(學生名單!$B:$I,MATCH($B248,學生名單!$H:$H,0),2),"")</f>
        <v/>
      </c>
      <c r="H248" s="61" t="str">
        <f>IFERROR(VLOOKUP($D248,大三學分表!$G:$J,2,FALSE),"")</f>
        <v/>
      </c>
      <c r="I248" s="61" t="str">
        <f>IFERROR(VLOOKUP($D248,大三學分表!$G:$J,4,FALSE),"")</f>
        <v/>
      </c>
      <c r="J248" s="75"/>
      <c r="K248" s="64"/>
      <c r="L248" s="65"/>
      <c r="M248" s="65"/>
      <c r="N248" s="62" t="str">
        <f>IFERROR(INDEX(學生名單!$B:$I,MATCH($B248,學生名單!$H:$H,0),8),"")</f>
        <v/>
      </c>
      <c r="O248" s="66"/>
    </row>
    <row r="249" spans="1:15" s="67" customFormat="1">
      <c r="A249" s="60" t="str">
        <f>IFERROR(INDEX(學生名單!$B:$I,MATCH($B249,學生名單!$H:$H,0),1),"")</f>
        <v/>
      </c>
      <c r="B249" s="68"/>
      <c r="C249" s="69"/>
      <c r="D249" s="70"/>
      <c r="E249" s="60" t="str">
        <f>IFERROR(INDEX(學生名單!$B:$I,MATCH($B249,學生名單!$H:$H,0),7),"")</f>
        <v/>
      </c>
      <c r="F249" s="60" t="str">
        <f>IFERROR(INDEX(學生名單!$B:$I,MATCH($B249,學生名單!$H:$H,0),5),"")</f>
        <v/>
      </c>
      <c r="G249" s="60" t="str">
        <f>IFERROR(INDEX(學生名單!$B:$I,MATCH($B249,學生名單!$H:$H,0),2),"")</f>
        <v/>
      </c>
      <c r="H249" s="61" t="str">
        <f>IFERROR(VLOOKUP($D249,大三學分表!$G:$J,2,FALSE),"")</f>
        <v/>
      </c>
      <c r="I249" s="61" t="str">
        <f>IFERROR(VLOOKUP($D249,大三學分表!$G:$J,4,FALSE),"")</f>
        <v/>
      </c>
      <c r="J249" s="75"/>
      <c r="K249" s="64"/>
      <c r="L249" s="65"/>
      <c r="M249" s="65"/>
      <c r="N249" s="62" t="str">
        <f>IFERROR(INDEX(學生名單!$B:$I,MATCH($B249,學生名單!$H:$H,0),8),"")</f>
        <v/>
      </c>
      <c r="O249" s="66"/>
    </row>
    <row r="250" spans="1:15" s="67" customFormat="1">
      <c r="A250" s="60" t="str">
        <f>IFERROR(INDEX(學生名單!$B:$I,MATCH($B250,學生名單!$H:$H,0),1),"")</f>
        <v/>
      </c>
      <c r="B250" s="68"/>
      <c r="C250" s="69"/>
      <c r="D250" s="70"/>
      <c r="E250" s="60" t="str">
        <f>IFERROR(INDEX(學生名單!$B:$I,MATCH($B250,學生名單!$H:$H,0),7),"")</f>
        <v/>
      </c>
      <c r="F250" s="60" t="str">
        <f>IFERROR(INDEX(學生名單!$B:$I,MATCH($B250,學生名單!$H:$H,0),5),"")</f>
        <v/>
      </c>
      <c r="G250" s="60" t="str">
        <f>IFERROR(INDEX(學生名單!$B:$I,MATCH($B250,學生名單!$H:$H,0),2),"")</f>
        <v/>
      </c>
      <c r="H250" s="61" t="str">
        <f>IFERROR(VLOOKUP($D250,大三學分表!$G:$J,2,FALSE),"")</f>
        <v/>
      </c>
      <c r="I250" s="61" t="str">
        <f>IFERROR(VLOOKUP($D250,大三學分表!$G:$J,4,FALSE),"")</f>
        <v/>
      </c>
      <c r="J250" s="75"/>
      <c r="K250" s="64"/>
      <c r="L250" s="65"/>
      <c r="M250" s="65"/>
      <c r="N250" s="62" t="str">
        <f>IFERROR(INDEX(學生名單!$B:$I,MATCH($B250,學生名單!$H:$H,0),8),"")</f>
        <v/>
      </c>
      <c r="O250" s="66"/>
    </row>
    <row r="251" spans="1:15" s="67" customFormat="1">
      <c r="A251" s="60" t="str">
        <f>IFERROR(INDEX(學生名單!$B:$I,MATCH($B251,學生名單!$H:$H,0),1),"")</f>
        <v/>
      </c>
      <c r="B251" s="68"/>
      <c r="C251" s="69"/>
      <c r="D251" s="70"/>
      <c r="E251" s="60" t="str">
        <f>IFERROR(INDEX(學生名單!$B:$I,MATCH($B251,學生名單!$H:$H,0),7),"")</f>
        <v/>
      </c>
      <c r="F251" s="60" t="str">
        <f>IFERROR(INDEX(學生名單!$B:$I,MATCH($B251,學生名單!$H:$H,0),5),"")</f>
        <v/>
      </c>
      <c r="G251" s="60" t="str">
        <f>IFERROR(INDEX(學生名單!$B:$I,MATCH($B251,學生名單!$H:$H,0),2),"")</f>
        <v/>
      </c>
      <c r="H251" s="61" t="str">
        <f>IFERROR(VLOOKUP($D251,大三學分表!$G:$J,2,FALSE),"")</f>
        <v/>
      </c>
      <c r="I251" s="61" t="str">
        <f>IFERROR(VLOOKUP($D251,大三學分表!$G:$J,4,FALSE),"")</f>
        <v/>
      </c>
      <c r="J251" s="75"/>
      <c r="K251" s="64"/>
      <c r="L251" s="65"/>
      <c r="M251" s="65"/>
      <c r="N251" s="62" t="str">
        <f>IFERROR(INDEX(學生名單!$B:$I,MATCH($B251,學生名單!$H:$H,0),8),"")</f>
        <v/>
      </c>
      <c r="O251" s="66"/>
    </row>
    <row r="252" spans="1:15" s="67" customFormat="1">
      <c r="A252" s="60" t="str">
        <f>IFERROR(INDEX(學生名單!$B:$I,MATCH($B252,學生名單!$H:$H,0),1),"")</f>
        <v/>
      </c>
      <c r="B252" s="68"/>
      <c r="C252" s="69"/>
      <c r="D252" s="70"/>
      <c r="E252" s="60" t="str">
        <f>IFERROR(INDEX(學生名單!$B:$I,MATCH($B252,學生名單!$H:$H,0),7),"")</f>
        <v/>
      </c>
      <c r="F252" s="60" t="str">
        <f>IFERROR(INDEX(學生名單!$B:$I,MATCH($B252,學生名單!$H:$H,0),5),"")</f>
        <v/>
      </c>
      <c r="G252" s="60" t="str">
        <f>IFERROR(INDEX(學生名單!$B:$I,MATCH($B252,學生名單!$H:$H,0),2),"")</f>
        <v/>
      </c>
      <c r="H252" s="61" t="str">
        <f>IFERROR(VLOOKUP($D252,大三學分表!$G:$J,2,FALSE),"")</f>
        <v/>
      </c>
      <c r="I252" s="61" t="str">
        <f>IFERROR(VLOOKUP($D252,大三學分表!$G:$J,4,FALSE),"")</f>
        <v/>
      </c>
      <c r="J252" s="75"/>
      <c r="K252" s="64"/>
      <c r="L252" s="65"/>
      <c r="M252" s="65"/>
      <c r="N252" s="62" t="str">
        <f>IFERROR(INDEX(學生名單!$B:$I,MATCH($B252,學生名單!$H:$H,0),8),"")</f>
        <v/>
      </c>
      <c r="O252" s="66"/>
    </row>
    <row r="253" spans="1:15" s="67" customFormat="1">
      <c r="A253" s="60" t="str">
        <f>IFERROR(INDEX(學生名單!$B:$I,MATCH($B253,學生名單!$H:$H,0),1),"")</f>
        <v/>
      </c>
      <c r="B253" s="68"/>
      <c r="C253" s="69"/>
      <c r="D253" s="70"/>
      <c r="E253" s="60" t="str">
        <f>IFERROR(INDEX(學生名單!$B:$I,MATCH($B253,學生名單!$H:$H,0),7),"")</f>
        <v/>
      </c>
      <c r="F253" s="60" t="str">
        <f>IFERROR(INDEX(學生名單!$B:$I,MATCH($B253,學生名單!$H:$H,0),5),"")</f>
        <v/>
      </c>
      <c r="G253" s="60" t="str">
        <f>IFERROR(INDEX(學生名單!$B:$I,MATCH($B253,學生名單!$H:$H,0),2),"")</f>
        <v/>
      </c>
      <c r="H253" s="61" t="str">
        <f>IFERROR(VLOOKUP($D253,大三學分表!$G:$J,2,FALSE),"")</f>
        <v/>
      </c>
      <c r="I253" s="61" t="str">
        <f>IFERROR(VLOOKUP($D253,大三學分表!$G:$J,4,FALSE),"")</f>
        <v/>
      </c>
      <c r="J253" s="75"/>
      <c r="K253" s="64"/>
      <c r="L253" s="65"/>
      <c r="M253" s="65"/>
      <c r="N253" s="62" t="str">
        <f>IFERROR(INDEX(學生名單!$B:$I,MATCH($B253,學生名單!$H:$H,0),8),"")</f>
        <v/>
      </c>
      <c r="O253" s="66"/>
    </row>
    <row r="254" spans="1:15" s="67" customFormat="1">
      <c r="A254" s="60" t="str">
        <f>IFERROR(INDEX(學生名單!$B:$I,MATCH($B254,學生名單!$H:$H,0),1),"")</f>
        <v/>
      </c>
      <c r="B254" s="68"/>
      <c r="C254" s="69"/>
      <c r="D254" s="70"/>
      <c r="E254" s="60" t="str">
        <f>IFERROR(INDEX(學生名單!$B:$I,MATCH($B254,學生名單!$H:$H,0),7),"")</f>
        <v/>
      </c>
      <c r="F254" s="60" t="str">
        <f>IFERROR(INDEX(學生名單!$B:$I,MATCH($B254,學生名單!$H:$H,0),5),"")</f>
        <v/>
      </c>
      <c r="G254" s="60" t="str">
        <f>IFERROR(INDEX(學生名單!$B:$I,MATCH($B254,學生名單!$H:$H,0),2),"")</f>
        <v/>
      </c>
      <c r="H254" s="61" t="str">
        <f>IFERROR(VLOOKUP($D254,大三學分表!$G:$J,2,FALSE),"")</f>
        <v/>
      </c>
      <c r="I254" s="61" t="str">
        <f>IFERROR(VLOOKUP($D254,大三學分表!$G:$J,4,FALSE),"")</f>
        <v/>
      </c>
      <c r="J254" s="75"/>
      <c r="K254" s="64"/>
      <c r="L254" s="65"/>
      <c r="M254" s="65"/>
      <c r="N254" s="62" t="str">
        <f>IFERROR(INDEX(學生名單!$B:$I,MATCH($B254,學生名單!$H:$H,0),8),"")</f>
        <v/>
      </c>
      <c r="O254" s="66"/>
    </row>
    <row r="255" spans="1:15" s="67" customFormat="1">
      <c r="A255" s="60" t="str">
        <f>IFERROR(INDEX(學生名單!$B:$I,MATCH($B255,學生名單!$H:$H,0),1),"")</f>
        <v/>
      </c>
      <c r="B255" s="68"/>
      <c r="C255" s="69"/>
      <c r="D255" s="70"/>
      <c r="E255" s="60" t="str">
        <f>IFERROR(INDEX(學生名單!$B:$I,MATCH($B255,學生名單!$H:$H,0),7),"")</f>
        <v/>
      </c>
      <c r="F255" s="60" t="str">
        <f>IFERROR(INDEX(學生名單!$B:$I,MATCH($B255,學生名單!$H:$H,0),5),"")</f>
        <v/>
      </c>
      <c r="G255" s="60" t="str">
        <f>IFERROR(INDEX(學生名單!$B:$I,MATCH($B255,學生名單!$H:$H,0),2),"")</f>
        <v/>
      </c>
      <c r="H255" s="61" t="str">
        <f>IFERROR(VLOOKUP($D255,大三學分表!$G:$J,2,FALSE),"")</f>
        <v/>
      </c>
      <c r="I255" s="61" t="str">
        <f>IFERROR(VLOOKUP($D255,大三學分表!$G:$J,4,FALSE),"")</f>
        <v/>
      </c>
      <c r="J255" s="75"/>
      <c r="K255" s="64"/>
      <c r="L255" s="65"/>
      <c r="M255" s="65"/>
      <c r="N255" s="62" t="str">
        <f>IFERROR(INDEX(學生名單!$B:$I,MATCH($B255,學生名單!$H:$H,0),8),"")</f>
        <v/>
      </c>
      <c r="O255" s="66"/>
    </row>
    <row r="256" spans="1:15" s="67" customFormat="1">
      <c r="A256" s="60" t="str">
        <f>IFERROR(INDEX(學生名單!$B:$I,MATCH($B256,學生名單!$H:$H,0),1),"")</f>
        <v/>
      </c>
      <c r="B256" s="68"/>
      <c r="C256" s="69"/>
      <c r="D256" s="70"/>
      <c r="E256" s="60" t="str">
        <f>IFERROR(INDEX(學生名單!$B:$I,MATCH($B256,學生名單!$H:$H,0),7),"")</f>
        <v/>
      </c>
      <c r="F256" s="60" t="str">
        <f>IFERROR(INDEX(學生名單!$B:$I,MATCH($B256,學生名單!$H:$H,0),5),"")</f>
        <v/>
      </c>
      <c r="G256" s="60" t="str">
        <f>IFERROR(INDEX(學生名單!$B:$I,MATCH($B256,學生名單!$H:$H,0),2),"")</f>
        <v/>
      </c>
      <c r="H256" s="61" t="str">
        <f>IFERROR(VLOOKUP($D256,大三學分表!$G:$J,2,FALSE),"")</f>
        <v/>
      </c>
      <c r="I256" s="61" t="str">
        <f>IFERROR(VLOOKUP($D256,大三學分表!$G:$J,4,FALSE),"")</f>
        <v/>
      </c>
      <c r="J256" s="75"/>
      <c r="K256" s="64"/>
      <c r="L256" s="65"/>
      <c r="M256" s="65"/>
      <c r="N256" s="62" t="str">
        <f>IFERROR(INDEX(學生名單!$B:$I,MATCH($B256,學生名單!$H:$H,0),8),"")</f>
        <v/>
      </c>
      <c r="O256" s="66"/>
    </row>
    <row r="257" spans="1:15" s="67" customFormat="1">
      <c r="A257" s="60" t="str">
        <f>IFERROR(INDEX(學生名單!$B:$I,MATCH($B257,學生名單!$H:$H,0),1),"")</f>
        <v/>
      </c>
      <c r="B257" s="68"/>
      <c r="C257" s="69"/>
      <c r="D257" s="70"/>
      <c r="E257" s="60" t="str">
        <f>IFERROR(INDEX(學生名單!$B:$I,MATCH($B257,學生名單!$H:$H,0),7),"")</f>
        <v/>
      </c>
      <c r="F257" s="60" t="str">
        <f>IFERROR(INDEX(學生名單!$B:$I,MATCH($B257,學生名單!$H:$H,0),5),"")</f>
        <v/>
      </c>
      <c r="G257" s="60" t="str">
        <f>IFERROR(INDEX(學生名單!$B:$I,MATCH($B257,學生名單!$H:$H,0),2),"")</f>
        <v/>
      </c>
      <c r="H257" s="61" t="str">
        <f>IFERROR(VLOOKUP($D257,大三學分表!$G:$J,2,FALSE),"")</f>
        <v/>
      </c>
      <c r="I257" s="61" t="str">
        <f>IFERROR(VLOOKUP($D257,大三學分表!$G:$J,4,FALSE),"")</f>
        <v/>
      </c>
      <c r="J257" s="75"/>
      <c r="K257" s="64"/>
      <c r="L257" s="65"/>
      <c r="M257" s="65"/>
      <c r="N257" s="62" t="str">
        <f>IFERROR(INDEX(學生名單!$B:$I,MATCH($B257,學生名單!$H:$H,0),8),"")</f>
        <v/>
      </c>
      <c r="O257" s="66"/>
    </row>
    <row r="258" spans="1:15" s="67" customFormat="1">
      <c r="A258" s="60" t="str">
        <f>IFERROR(INDEX(學生名單!$B:$I,MATCH($B258,學生名單!$H:$H,0),1),"")</f>
        <v/>
      </c>
      <c r="B258" s="68"/>
      <c r="C258" s="69"/>
      <c r="D258" s="70"/>
      <c r="E258" s="60" t="str">
        <f>IFERROR(INDEX(學生名單!$B:$I,MATCH($B258,學生名單!$H:$H,0),7),"")</f>
        <v/>
      </c>
      <c r="F258" s="60" t="str">
        <f>IFERROR(INDEX(學生名單!$B:$I,MATCH($B258,學生名單!$H:$H,0),5),"")</f>
        <v/>
      </c>
      <c r="G258" s="60" t="str">
        <f>IFERROR(INDEX(學生名單!$B:$I,MATCH($B258,學生名單!$H:$H,0),2),"")</f>
        <v/>
      </c>
      <c r="H258" s="61" t="str">
        <f>IFERROR(VLOOKUP($D258,大三學分表!$G:$J,2,FALSE),"")</f>
        <v/>
      </c>
      <c r="I258" s="61" t="str">
        <f>IFERROR(VLOOKUP($D258,大三學分表!$G:$J,4,FALSE),"")</f>
        <v/>
      </c>
      <c r="J258" s="75"/>
      <c r="K258" s="64"/>
      <c r="L258" s="65"/>
      <c r="M258" s="65"/>
      <c r="N258" s="62" t="str">
        <f>IFERROR(INDEX(學生名單!$B:$I,MATCH($B258,學生名單!$H:$H,0),8),"")</f>
        <v/>
      </c>
      <c r="O258" s="66"/>
    </row>
    <row r="259" spans="1:15" s="67" customFormat="1">
      <c r="A259" s="60" t="str">
        <f>IFERROR(INDEX(學生名單!$B:$I,MATCH($B259,學生名單!$H:$H,0),1),"")</f>
        <v/>
      </c>
      <c r="B259" s="68"/>
      <c r="C259" s="69"/>
      <c r="D259" s="70"/>
      <c r="E259" s="60" t="str">
        <f>IFERROR(INDEX(學生名單!$B:$I,MATCH($B259,學生名單!$H:$H,0),7),"")</f>
        <v/>
      </c>
      <c r="F259" s="60" t="str">
        <f>IFERROR(INDEX(學生名單!$B:$I,MATCH($B259,學生名單!$H:$H,0),5),"")</f>
        <v/>
      </c>
      <c r="G259" s="60" t="str">
        <f>IFERROR(INDEX(學生名單!$B:$I,MATCH($B259,學生名單!$H:$H,0),2),"")</f>
        <v/>
      </c>
      <c r="H259" s="61" t="str">
        <f>IFERROR(VLOOKUP($D259,大三學分表!$G:$J,2,FALSE),"")</f>
        <v/>
      </c>
      <c r="I259" s="61" t="str">
        <f>IFERROR(VLOOKUP($D259,大三學分表!$G:$J,4,FALSE),"")</f>
        <v/>
      </c>
      <c r="J259" s="75"/>
      <c r="K259" s="64"/>
      <c r="L259" s="65"/>
      <c r="M259" s="65"/>
      <c r="N259" s="62" t="str">
        <f>IFERROR(INDEX(學生名單!$B:$I,MATCH($B259,學生名單!$H:$H,0),8),"")</f>
        <v/>
      </c>
      <c r="O259" s="66"/>
    </row>
    <row r="260" spans="1:15" s="67" customFormat="1">
      <c r="A260" s="60" t="str">
        <f>IFERROR(INDEX(學生名單!$B:$I,MATCH($B260,學生名單!$H:$H,0),1),"")</f>
        <v/>
      </c>
      <c r="B260" s="68"/>
      <c r="C260" s="69"/>
      <c r="D260" s="70"/>
      <c r="E260" s="60" t="str">
        <f>IFERROR(INDEX(學生名單!$B:$I,MATCH($B260,學生名單!$H:$H,0),7),"")</f>
        <v/>
      </c>
      <c r="F260" s="60" t="str">
        <f>IFERROR(INDEX(學生名單!$B:$I,MATCH($B260,學生名單!$H:$H,0),5),"")</f>
        <v/>
      </c>
      <c r="G260" s="60" t="str">
        <f>IFERROR(INDEX(學生名單!$B:$I,MATCH($B260,學生名單!$H:$H,0),2),"")</f>
        <v/>
      </c>
      <c r="H260" s="61" t="str">
        <f>IFERROR(VLOOKUP($D260,大三學分表!$G:$J,2,FALSE),"")</f>
        <v/>
      </c>
      <c r="I260" s="61" t="str">
        <f>IFERROR(VLOOKUP($D260,大三學分表!$G:$J,4,FALSE),"")</f>
        <v/>
      </c>
      <c r="J260" s="75"/>
      <c r="K260" s="64"/>
      <c r="L260" s="65"/>
      <c r="M260" s="65"/>
      <c r="N260" s="62" t="str">
        <f>IFERROR(INDEX(學生名單!$B:$I,MATCH($B260,學生名單!$H:$H,0),8),"")</f>
        <v/>
      </c>
      <c r="O260" s="66"/>
    </row>
    <row r="261" spans="1:15" s="67" customFormat="1">
      <c r="A261" s="60" t="str">
        <f>IFERROR(INDEX(學生名單!$B:$I,MATCH($B261,學生名單!$H:$H,0),1),"")</f>
        <v/>
      </c>
      <c r="B261" s="68"/>
      <c r="C261" s="69"/>
      <c r="D261" s="70"/>
      <c r="E261" s="60" t="str">
        <f>IFERROR(INDEX(學生名單!$B:$I,MATCH($B261,學生名單!$H:$H,0),7),"")</f>
        <v/>
      </c>
      <c r="F261" s="60" t="str">
        <f>IFERROR(INDEX(學生名單!$B:$I,MATCH($B261,學生名單!$H:$H,0),5),"")</f>
        <v/>
      </c>
      <c r="G261" s="60" t="str">
        <f>IFERROR(INDEX(學生名單!$B:$I,MATCH($B261,學生名單!$H:$H,0),2),"")</f>
        <v/>
      </c>
      <c r="H261" s="61" t="str">
        <f>IFERROR(VLOOKUP($D261,大三學分表!$G:$J,2,FALSE),"")</f>
        <v/>
      </c>
      <c r="I261" s="61" t="str">
        <f>IFERROR(VLOOKUP($D261,大三學分表!$G:$J,4,FALSE),"")</f>
        <v/>
      </c>
      <c r="J261" s="75"/>
      <c r="K261" s="64"/>
      <c r="L261" s="65"/>
      <c r="M261" s="65"/>
      <c r="N261" s="62" t="str">
        <f>IFERROR(INDEX(學生名單!$B:$I,MATCH($B261,學生名單!$H:$H,0),8),"")</f>
        <v/>
      </c>
      <c r="O261" s="66"/>
    </row>
    <row r="262" spans="1:15" s="67" customFormat="1">
      <c r="A262" s="60" t="str">
        <f>IFERROR(INDEX(學生名單!$B:$I,MATCH($B262,學生名單!$H:$H,0),1),"")</f>
        <v/>
      </c>
      <c r="B262" s="68"/>
      <c r="C262" s="69"/>
      <c r="D262" s="70"/>
      <c r="E262" s="60" t="str">
        <f>IFERROR(INDEX(學生名單!$B:$I,MATCH($B262,學生名單!$H:$H,0),7),"")</f>
        <v/>
      </c>
      <c r="F262" s="60" t="str">
        <f>IFERROR(INDEX(學生名單!$B:$I,MATCH($B262,學生名單!$H:$H,0),5),"")</f>
        <v/>
      </c>
      <c r="G262" s="60" t="str">
        <f>IFERROR(INDEX(學生名單!$B:$I,MATCH($B262,學生名單!$H:$H,0),2),"")</f>
        <v/>
      </c>
      <c r="H262" s="61" t="str">
        <f>IFERROR(VLOOKUP($D262,大三學分表!$G:$J,2,FALSE),"")</f>
        <v/>
      </c>
      <c r="I262" s="61" t="str">
        <f>IFERROR(VLOOKUP($D262,大三學分表!$G:$J,4,FALSE),"")</f>
        <v/>
      </c>
      <c r="J262" s="75"/>
      <c r="K262" s="64"/>
      <c r="L262" s="65"/>
      <c r="M262" s="65"/>
      <c r="N262" s="62" t="str">
        <f>IFERROR(INDEX(學生名單!$B:$I,MATCH($B262,學生名單!$H:$H,0),8),"")</f>
        <v/>
      </c>
      <c r="O262" s="66"/>
    </row>
    <row r="263" spans="1:15" s="67" customFormat="1">
      <c r="A263" s="60" t="str">
        <f>IFERROR(INDEX(學生名單!$B:$I,MATCH($B263,學生名單!$H:$H,0),1),"")</f>
        <v/>
      </c>
      <c r="B263" s="68"/>
      <c r="C263" s="69"/>
      <c r="D263" s="70"/>
      <c r="E263" s="60" t="str">
        <f>IFERROR(INDEX(學生名單!$B:$I,MATCH($B263,學生名單!$H:$H,0),7),"")</f>
        <v/>
      </c>
      <c r="F263" s="60" t="str">
        <f>IFERROR(INDEX(學生名單!$B:$I,MATCH($B263,學生名單!$H:$H,0),5),"")</f>
        <v/>
      </c>
      <c r="G263" s="60" t="str">
        <f>IFERROR(INDEX(學生名單!$B:$I,MATCH($B263,學生名單!$H:$H,0),2),"")</f>
        <v/>
      </c>
      <c r="H263" s="61" t="str">
        <f>IFERROR(VLOOKUP($D263,大三學分表!$G:$J,2,FALSE),"")</f>
        <v/>
      </c>
      <c r="I263" s="61" t="str">
        <f>IFERROR(VLOOKUP($D263,大三學分表!$G:$J,4,FALSE),"")</f>
        <v/>
      </c>
      <c r="J263" s="64"/>
      <c r="K263" s="64"/>
      <c r="L263" s="65"/>
      <c r="M263" s="65"/>
      <c r="N263" s="62" t="str">
        <f>IFERROR(INDEX(學生名單!$B:$I,MATCH($B263,學生名單!$H:$H,0),8),"")</f>
        <v/>
      </c>
      <c r="O263" s="66"/>
    </row>
    <row r="264" spans="1:15" s="67" customFormat="1">
      <c r="A264" s="60" t="str">
        <f>IFERROR(INDEX(學生名單!$B:$I,MATCH($B264,學生名單!$H:$H,0),1),"")</f>
        <v/>
      </c>
      <c r="B264" s="68"/>
      <c r="C264" s="69"/>
      <c r="D264" s="70"/>
      <c r="E264" s="60" t="str">
        <f>IFERROR(INDEX(學生名單!$B:$I,MATCH($B264,學生名單!$H:$H,0),7),"")</f>
        <v/>
      </c>
      <c r="F264" s="60" t="str">
        <f>IFERROR(INDEX(學生名單!$B:$I,MATCH($B264,學生名單!$H:$H,0),5),"")</f>
        <v/>
      </c>
      <c r="G264" s="60" t="str">
        <f>IFERROR(INDEX(學生名單!$B:$I,MATCH($B264,學生名單!$H:$H,0),2),"")</f>
        <v/>
      </c>
      <c r="H264" s="61" t="str">
        <f>IFERROR(VLOOKUP($D264,大三學分表!$G:$J,2,FALSE),"")</f>
        <v/>
      </c>
      <c r="I264" s="61" t="str">
        <f>IFERROR(VLOOKUP($D264,大三學分表!$G:$J,4,FALSE),"")</f>
        <v/>
      </c>
      <c r="J264" s="64"/>
      <c r="K264" s="64"/>
      <c r="L264" s="65"/>
      <c r="M264" s="65"/>
      <c r="N264" s="62" t="str">
        <f>IFERROR(INDEX(學生名單!$B:$I,MATCH($B264,學生名單!$H:$H,0),8),"")</f>
        <v/>
      </c>
      <c r="O264" s="66"/>
    </row>
    <row r="265" spans="1:15" s="67" customFormat="1">
      <c r="A265" s="60" t="str">
        <f>IFERROR(INDEX(學生名單!$B:$I,MATCH($B265,學生名單!$H:$H,0),1),"")</f>
        <v/>
      </c>
      <c r="B265" s="68"/>
      <c r="C265" s="69"/>
      <c r="D265" s="70"/>
      <c r="E265" s="60" t="str">
        <f>IFERROR(INDEX(學生名單!$B:$I,MATCH($B265,學生名單!$H:$H,0),7),"")</f>
        <v/>
      </c>
      <c r="F265" s="60" t="str">
        <f>IFERROR(INDEX(學生名單!$B:$I,MATCH($B265,學生名單!$H:$H,0),5),"")</f>
        <v/>
      </c>
      <c r="G265" s="60" t="str">
        <f>IFERROR(INDEX(學生名單!$B:$I,MATCH($B265,學生名單!$H:$H,0),2),"")</f>
        <v/>
      </c>
      <c r="H265" s="61" t="str">
        <f>IFERROR(VLOOKUP($D265,大三學分表!$G:$J,2,FALSE),"")</f>
        <v/>
      </c>
      <c r="I265" s="61" t="str">
        <f>IFERROR(VLOOKUP($D265,大三學分表!$G:$J,4,FALSE),"")</f>
        <v/>
      </c>
      <c r="J265" s="64"/>
      <c r="K265" s="64"/>
      <c r="L265" s="65"/>
      <c r="M265" s="65"/>
      <c r="N265" s="62" t="str">
        <f>IFERROR(INDEX(學生名單!$B:$I,MATCH($B265,學生名單!$H:$H,0),8),"")</f>
        <v/>
      </c>
      <c r="O265" s="66"/>
    </row>
    <row r="266" spans="1:15" s="67" customFormat="1">
      <c r="A266" s="60" t="str">
        <f>IFERROR(INDEX(學生名單!$B:$I,MATCH($B266,學生名單!$H:$H,0),1),"")</f>
        <v/>
      </c>
      <c r="B266" s="68"/>
      <c r="C266" s="69"/>
      <c r="D266" s="70"/>
      <c r="E266" s="60" t="str">
        <f>IFERROR(INDEX(學生名單!$B:$I,MATCH($B266,學生名單!$H:$H,0),7),"")</f>
        <v/>
      </c>
      <c r="F266" s="60" t="str">
        <f>IFERROR(INDEX(學生名單!$B:$I,MATCH($B266,學生名單!$H:$H,0),5),"")</f>
        <v/>
      </c>
      <c r="G266" s="60" t="str">
        <f>IFERROR(INDEX(學生名單!$B:$I,MATCH($B266,學生名單!$H:$H,0),2),"")</f>
        <v/>
      </c>
      <c r="H266" s="61" t="str">
        <f>IFERROR(VLOOKUP($D266,大三學分表!$G:$J,2,FALSE),"")</f>
        <v/>
      </c>
      <c r="I266" s="61" t="str">
        <f>IFERROR(VLOOKUP($D266,大三學分表!$G:$J,4,FALSE),"")</f>
        <v/>
      </c>
      <c r="J266" s="75"/>
      <c r="K266" s="64"/>
      <c r="L266" s="65"/>
      <c r="M266" s="65"/>
      <c r="N266" s="62" t="str">
        <f>IFERROR(INDEX(學生名單!$B:$I,MATCH($B266,學生名單!$H:$H,0),8),"")</f>
        <v/>
      </c>
      <c r="O266" s="66"/>
    </row>
    <row r="267" spans="1:15" s="67" customFormat="1">
      <c r="A267" s="60" t="str">
        <f>IFERROR(INDEX(學生名單!$B:$I,MATCH($B267,學生名單!$H:$H,0),1),"")</f>
        <v/>
      </c>
      <c r="B267" s="68"/>
      <c r="C267" s="69"/>
      <c r="D267" s="70"/>
      <c r="E267" s="60" t="str">
        <f>IFERROR(INDEX(學生名單!$B:$I,MATCH($B267,學生名單!$H:$H,0),7),"")</f>
        <v/>
      </c>
      <c r="F267" s="60" t="str">
        <f>IFERROR(INDEX(學生名單!$B:$I,MATCH($B267,學生名單!$H:$H,0),5),"")</f>
        <v/>
      </c>
      <c r="G267" s="60" t="str">
        <f>IFERROR(INDEX(學生名單!$B:$I,MATCH($B267,學生名單!$H:$H,0),2),"")</f>
        <v/>
      </c>
      <c r="H267" s="61" t="str">
        <f>IFERROR(VLOOKUP($D267,大三學分表!$G:$J,2,FALSE),"")</f>
        <v/>
      </c>
      <c r="I267" s="61" t="str">
        <f>IFERROR(VLOOKUP($D267,大三學分表!$G:$J,4,FALSE),"")</f>
        <v/>
      </c>
      <c r="J267" s="75"/>
      <c r="K267" s="64"/>
      <c r="L267" s="65"/>
      <c r="M267" s="65"/>
      <c r="N267" s="62" t="str">
        <f>IFERROR(INDEX(學生名單!$B:$I,MATCH($B267,學生名單!$H:$H,0),8),"")</f>
        <v/>
      </c>
      <c r="O267" s="66"/>
    </row>
    <row r="268" spans="1:15" s="67" customFormat="1">
      <c r="A268" s="60" t="str">
        <f>IFERROR(INDEX(學生名單!$B:$I,MATCH($B268,學生名單!$H:$H,0),1),"")</f>
        <v/>
      </c>
      <c r="B268" s="68"/>
      <c r="C268" s="69"/>
      <c r="D268" s="70"/>
      <c r="E268" s="60" t="str">
        <f>IFERROR(INDEX(學生名單!$B:$I,MATCH($B268,學生名單!$H:$H,0),7),"")</f>
        <v/>
      </c>
      <c r="F268" s="60" t="str">
        <f>IFERROR(INDEX(學生名單!$B:$I,MATCH($B268,學生名單!$H:$H,0),5),"")</f>
        <v/>
      </c>
      <c r="G268" s="60" t="str">
        <f>IFERROR(INDEX(學生名單!$B:$I,MATCH($B268,學生名單!$H:$H,0),2),"")</f>
        <v/>
      </c>
      <c r="H268" s="61" t="str">
        <f>IFERROR(VLOOKUP($D268,大三學分表!$G:$J,2,FALSE),"")</f>
        <v/>
      </c>
      <c r="I268" s="61" t="str">
        <f>IFERROR(VLOOKUP($D268,大三學分表!$G:$J,4,FALSE),"")</f>
        <v/>
      </c>
      <c r="J268" s="75"/>
      <c r="K268" s="64"/>
      <c r="L268" s="65"/>
      <c r="M268" s="65"/>
      <c r="N268" s="62" t="str">
        <f>IFERROR(INDEX(學生名單!$B:$I,MATCH($B268,學生名單!$H:$H,0),8),"")</f>
        <v/>
      </c>
      <c r="O268" s="66"/>
    </row>
    <row r="269" spans="1:15" s="67" customFormat="1">
      <c r="A269" s="60" t="str">
        <f>IFERROR(INDEX(學生名單!$B:$I,MATCH($B269,學生名單!$H:$H,0),1),"")</f>
        <v/>
      </c>
      <c r="B269" s="68"/>
      <c r="C269" s="69"/>
      <c r="D269" s="70"/>
      <c r="E269" s="60" t="str">
        <f>IFERROR(INDEX(學生名單!$B:$I,MATCH($B269,學生名單!$H:$H,0),7),"")</f>
        <v/>
      </c>
      <c r="F269" s="60" t="str">
        <f>IFERROR(INDEX(學生名單!$B:$I,MATCH($B269,學生名單!$H:$H,0),5),"")</f>
        <v/>
      </c>
      <c r="G269" s="60" t="str">
        <f>IFERROR(INDEX(學生名單!$B:$I,MATCH($B269,學生名單!$H:$H,0),2),"")</f>
        <v/>
      </c>
      <c r="H269" s="61" t="str">
        <f>IFERROR(VLOOKUP($D269,大三學分表!$G:$J,2,FALSE),"")</f>
        <v/>
      </c>
      <c r="I269" s="61" t="str">
        <f>IFERROR(VLOOKUP($D269,大三學分表!$G:$J,4,FALSE),"")</f>
        <v/>
      </c>
      <c r="J269" s="75"/>
      <c r="K269" s="64"/>
      <c r="L269" s="65"/>
      <c r="M269" s="65"/>
      <c r="N269" s="62" t="str">
        <f>IFERROR(INDEX(學生名單!$B:$I,MATCH($B269,學生名單!$H:$H,0),8),"")</f>
        <v/>
      </c>
      <c r="O269" s="66"/>
    </row>
    <row r="270" spans="1:15" s="67" customFormat="1">
      <c r="A270" s="60" t="str">
        <f>IFERROR(INDEX(學生名單!$B:$I,MATCH($B270,學生名單!$H:$H,0),1),"")</f>
        <v/>
      </c>
      <c r="B270" s="68"/>
      <c r="C270" s="69"/>
      <c r="D270" s="70"/>
      <c r="E270" s="60" t="str">
        <f>IFERROR(INDEX(學生名單!$B:$I,MATCH($B270,學生名單!$H:$H,0),7),"")</f>
        <v/>
      </c>
      <c r="F270" s="60" t="str">
        <f>IFERROR(INDEX(學生名單!$B:$I,MATCH($B270,學生名單!$H:$H,0),5),"")</f>
        <v/>
      </c>
      <c r="G270" s="60" t="str">
        <f>IFERROR(INDEX(學生名單!$B:$I,MATCH($B270,學生名單!$H:$H,0),2),"")</f>
        <v/>
      </c>
      <c r="H270" s="61" t="str">
        <f>IFERROR(VLOOKUP($D270,大三學分表!$G:$J,2,FALSE),"")</f>
        <v/>
      </c>
      <c r="I270" s="61" t="str">
        <f>IFERROR(VLOOKUP($D270,大三學分表!$G:$J,4,FALSE),"")</f>
        <v/>
      </c>
      <c r="J270" s="75"/>
      <c r="K270" s="64"/>
      <c r="L270" s="65"/>
      <c r="M270" s="65"/>
      <c r="N270" s="62" t="str">
        <f>IFERROR(INDEX(學生名單!$B:$I,MATCH($B270,學生名單!$H:$H,0),8),"")</f>
        <v/>
      </c>
      <c r="O270" s="66"/>
    </row>
    <row r="271" spans="1:15" s="67" customFormat="1">
      <c r="A271" s="60" t="str">
        <f>IFERROR(INDEX(學生名單!$B:$I,MATCH($B271,學生名單!$H:$H,0),1),"")</f>
        <v/>
      </c>
      <c r="B271" s="68"/>
      <c r="C271" s="69"/>
      <c r="D271" s="70"/>
      <c r="E271" s="60" t="str">
        <f>IFERROR(INDEX(學生名單!$B:$I,MATCH($B271,學生名單!$H:$H,0),7),"")</f>
        <v/>
      </c>
      <c r="F271" s="60" t="str">
        <f>IFERROR(INDEX(學生名單!$B:$I,MATCH($B271,學生名單!$H:$H,0),5),"")</f>
        <v/>
      </c>
      <c r="G271" s="60" t="str">
        <f>IFERROR(INDEX(學生名單!$B:$I,MATCH($B271,學生名單!$H:$H,0),2),"")</f>
        <v/>
      </c>
      <c r="H271" s="61" t="str">
        <f>IFERROR(VLOOKUP($D271,大三學分表!$G:$J,2,FALSE),"")</f>
        <v/>
      </c>
      <c r="I271" s="61" t="str">
        <f>IFERROR(VLOOKUP($D271,大三學分表!$G:$J,4,FALSE),"")</f>
        <v/>
      </c>
      <c r="J271" s="75"/>
      <c r="K271" s="64"/>
      <c r="L271" s="65"/>
      <c r="M271" s="65"/>
      <c r="N271" s="62" t="str">
        <f>IFERROR(INDEX(學生名單!$B:$I,MATCH($B271,學生名單!$H:$H,0),8),"")</f>
        <v/>
      </c>
      <c r="O271" s="66"/>
    </row>
    <row r="272" spans="1:15" s="67" customFormat="1">
      <c r="A272" s="60" t="str">
        <f>IFERROR(INDEX(學生名單!$B:$I,MATCH($B272,學生名單!$H:$H,0),1),"")</f>
        <v/>
      </c>
      <c r="B272" s="68"/>
      <c r="C272" s="69"/>
      <c r="D272" s="70"/>
      <c r="E272" s="60" t="str">
        <f>IFERROR(INDEX(學生名單!$B:$I,MATCH($B272,學生名單!$H:$H,0),7),"")</f>
        <v/>
      </c>
      <c r="F272" s="60" t="str">
        <f>IFERROR(INDEX(學生名單!$B:$I,MATCH($B272,學生名單!$H:$H,0),5),"")</f>
        <v/>
      </c>
      <c r="G272" s="60" t="str">
        <f>IFERROR(INDEX(學生名單!$B:$I,MATCH($B272,學生名單!$H:$H,0),2),"")</f>
        <v/>
      </c>
      <c r="H272" s="61" t="str">
        <f>IFERROR(VLOOKUP($D272,大三學分表!$G:$J,2,FALSE),"")</f>
        <v/>
      </c>
      <c r="I272" s="61" t="str">
        <f>IFERROR(VLOOKUP($D272,大三學分表!$G:$J,4,FALSE),"")</f>
        <v/>
      </c>
      <c r="J272" s="75"/>
      <c r="K272" s="64"/>
      <c r="L272" s="65"/>
      <c r="M272" s="65"/>
      <c r="N272" s="62" t="str">
        <f>IFERROR(INDEX(學生名單!$B:$I,MATCH($B272,學生名單!$H:$H,0),8),"")</f>
        <v/>
      </c>
      <c r="O272" s="66"/>
    </row>
    <row r="273" spans="1:15" s="67" customFormat="1">
      <c r="A273" s="60" t="str">
        <f>IFERROR(INDEX(學生名單!$B:$I,MATCH($B273,學生名單!$H:$H,0),1),"")</f>
        <v/>
      </c>
      <c r="B273" s="68"/>
      <c r="C273" s="69"/>
      <c r="D273" s="70"/>
      <c r="E273" s="60" t="str">
        <f>IFERROR(INDEX(學生名單!$B:$I,MATCH($B273,學生名單!$H:$H,0),7),"")</f>
        <v/>
      </c>
      <c r="F273" s="60" t="str">
        <f>IFERROR(INDEX(學生名單!$B:$I,MATCH($B273,學生名單!$H:$H,0),5),"")</f>
        <v/>
      </c>
      <c r="G273" s="60" t="str">
        <f>IFERROR(INDEX(學生名單!$B:$I,MATCH($B273,學生名單!$H:$H,0),2),"")</f>
        <v/>
      </c>
      <c r="H273" s="61" t="str">
        <f>IFERROR(VLOOKUP($D273,大三學分表!$G:$J,2,FALSE),"")</f>
        <v/>
      </c>
      <c r="I273" s="61" t="str">
        <f>IFERROR(VLOOKUP($D273,大三學分表!$G:$J,4,FALSE),"")</f>
        <v/>
      </c>
      <c r="J273" s="75"/>
      <c r="K273" s="64"/>
      <c r="L273" s="65"/>
      <c r="M273" s="65"/>
      <c r="N273" s="62" t="str">
        <f>IFERROR(INDEX(學生名單!$B:$I,MATCH($B273,學生名單!$H:$H,0),8),"")</f>
        <v/>
      </c>
      <c r="O273" s="66"/>
    </row>
    <row r="274" spans="1:15" s="67" customFormat="1">
      <c r="A274" s="60" t="str">
        <f>IFERROR(INDEX(學生名單!$B:$I,MATCH($B274,學生名單!$H:$H,0),1),"")</f>
        <v/>
      </c>
      <c r="B274" s="68"/>
      <c r="C274" s="69"/>
      <c r="D274" s="70"/>
      <c r="E274" s="60" t="str">
        <f>IFERROR(INDEX(學生名單!$B:$I,MATCH($B274,學生名單!$H:$H,0),7),"")</f>
        <v/>
      </c>
      <c r="F274" s="60" t="str">
        <f>IFERROR(INDEX(學生名單!$B:$I,MATCH($B274,學生名單!$H:$H,0),5),"")</f>
        <v/>
      </c>
      <c r="G274" s="60" t="str">
        <f>IFERROR(INDEX(學生名單!$B:$I,MATCH($B274,學生名單!$H:$H,0),2),"")</f>
        <v/>
      </c>
      <c r="H274" s="61" t="str">
        <f>IFERROR(VLOOKUP($D274,大三學分表!$G:$J,2,FALSE),"")</f>
        <v/>
      </c>
      <c r="I274" s="61" t="str">
        <f>IFERROR(VLOOKUP($D274,大三學分表!$G:$J,4,FALSE),"")</f>
        <v/>
      </c>
      <c r="J274" s="75"/>
      <c r="K274" s="64"/>
      <c r="L274" s="65"/>
      <c r="M274" s="65"/>
      <c r="N274" s="62" t="str">
        <f>IFERROR(INDEX(學生名單!$B:$I,MATCH($B274,學生名單!$H:$H,0),8),"")</f>
        <v/>
      </c>
      <c r="O274" s="66"/>
    </row>
    <row r="275" spans="1:15" s="67" customFormat="1">
      <c r="A275" s="60" t="str">
        <f>IFERROR(INDEX(學生名單!$B:$I,MATCH($B275,學生名單!$H:$H,0),1),"")</f>
        <v/>
      </c>
      <c r="B275" s="68"/>
      <c r="C275" s="69"/>
      <c r="D275" s="70"/>
      <c r="E275" s="60" t="str">
        <f>IFERROR(INDEX(學生名單!$B:$I,MATCH($B275,學生名單!$H:$H,0),7),"")</f>
        <v/>
      </c>
      <c r="F275" s="60" t="str">
        <f>IFERROR(INDEX(學生名單!$B:$I,MATCH($B275,學生名單!$H:$H,0),5),"")</f>
        <v/>
      </c>
      <c r="G275" s="60" t="str">
        <f>IFERROR(INDEX(學生名單!$B:$I,MATCH($B275,學生名單!$H:$H,0),2),"")</f>
        <v/>
      </c>
      <c r="H275" s="61" t="str">
        <f>IFERROR(VLOOKUP($D275,大三學分表!$G:$J,2,FALSE),"")</f>
        <v/>
      </c>
      <c r="I275" s="61" t="str">
        <f>IFERROR(VLOOKUP($D275,大三學分表!$G:$J,4,FALSE),"")</f>
        <v/>
      </c>
      <c r="J275" s="75"/>
      <c r="K275" s="64"/>
      <c r="L275" s="65"/>
      <c r="M275" s="65"/>
      <c r="N275" s="62" t="str">
        <f>IFERROR(INDEX(學生名單!$B:$I,MATCH($B275,學生名單!$H:$H,0),8),"")</f>
        <v/>
      </c>
      <c r="O275" s="66"/>
    </row>
    <row r="276" spans="1:15" s="67" customFormat="1">
      <c r="A276" s="60" t="str">
        <f>IFERROR(INDEX(學生名單!$B:$I,MATCH($B276,學生名單!$H:$H,0),1),"")</f>
        <v/>
      </c>
      <c r="B276" s="68"/>
      <c r="C276" s="69"/>
      <c r="D276" s="70"/>
      <c r="E276" s="60" t="str">
        <f>IFERROR(INDEX(學生名單!$B:$I,MATCH($B276,學生名單!$H:$H,0),7),"")</f>
        <v/>
      </c>
      <c r="F276" s="60" t="str">
        <f>IFERROR(INDEX(學生名單!$B:$I,MATCH($B276,學生名單!$H:$H,0),5),"")</f>
        <v/>
      </c>
      <c r="G276" s="60" t="str">
        <f>IFERROR(INDEX(學生名單!$B:$I,MATCH($B276,學生名單!$H:$H,0),2),"")</f>
        <v/>
      </c>
      <c r="H276" s="61" t="str">
        <f>IFERROR(VLOOKUP($D276,大三學分表!$G:$J,2,FALSE),"")</f>
        <v/>
      </c>
      <c r="I276" s="61" t="str">
        <f>IFERROR(VLOOKUP($D276,大三學分表!$G:$J,4,FALSE),"")</f>
        <v/>
      </c>
      <c r="J276" s="75"/>
      <c r="K276" s="64"/>
      <c r="L276" s="65"/>
      <c r="M276" s="65"/>
      <c r="N276" s="62" t="str">
        <f>IFERROR(INDEX(學生名單!$B:$I,MATCH($B276,學生名單!$H:$H,0),8),"")</f>
        <v/>
      </c>
      <c r="O276" s="66"/>
    </row>
    <row r="277" spans="1:15" s="67" customFormat="1">
      <c r="A277" s="60" t="str">
        <f>IFERROR(INDEX(學生名單!$B:$I,MATCH($B277,學生名單!$H:$H,0),1),"")</f>
        <v/>
      </c>
      <c r="B277" s="68"/>
      <c r="C277" s="69"/>
      <c r="D277" s="70"/>
      <c r="E277" s="60" t="str">
        <f>IFERROR(INDEX(學生名單!$B:$I,MATCH($B277,學生名單!$H:$H,0),7),"")</f>
        <v/>
      </c>
      <c r="F277" s="60" t="str">
        <f>IFERROR(INDEX(學生名單!$B:$I,MATCH($B277,學生名單!$H:$H,0),5),"")</f>
        <v/>
      </c>
      <c r="G277" s="60" t="str">
        <f>IFERROR(INDEX(學生名單!$B:$I,MATCH($B277,學生名單!$H:$H,0),2),"")</f>
        <v/>
      </c>
      <c r="H277" s="61" t="str">
        <f>IFERROR(VLOOKUP($D277,大三學分表!$G:$J,2,FALSE),"")</f>
        <v/>
      </c>
      <c r="I277" s="61" t="str">
        <f>IFERROR(VLOOKUP($D277,大三學分表!$G:$J,4,FALSE),"")</f>
        <v/>
      </c>
      <c r="J277" s="75"/>
      <c r="K277" s="64"/>
      <c r="L277" s="65"/>
      <c r="M277" s="65"/>
      <c r="N277" s="62" t="str">
        <f>IFERROR(INDEX(學生名單!$B:$I,MATCH($B277,學生名單!$H:$H,0),8),"")</f>
        <v/>
      </c>
      <c r="O277" s="66"/>
    </row>
    <row r="278" spans="1:15" s="67" customFormat="1">
      <c r="A278" s="60" t="str">
        <f>IFERROR(INDEX(學生名單!$B:$I,MATCH($B278,學生名單!$H:$H,0),1),"")</f>
        <v/>
      </c>
      <c r="B278" s="68"/>
      <c r="C278" s="69"/>
      <c r="D278" s="70"/>
      <c r="E278" s="60" t="str">
        <f>IFERROR(INDEX(學生名單!$B:$I,MATCH($B278,學生名單!$H:$H,0),7),"")</f>
        <v/>
      </c>
      <c r="F278" s="60" t="str">
        <f>IFERROR(INDEX(學生名單!$B:$I,MATCH($B278,學生名單!$H:$H,0),5),"")</f>
        <v/>
      </c>
      <c r="G278" s="60" t="str">
        <f>IFERROR(INDEX(學生名單!$B:$I,MATCH($B278,學生名單!$H:$H,0),2),"")</f>
        <v/>
      </c>
      <c r="H278" s="61" t="str">
        <f>IFERROR(VLOOKUP($D278,大三學分表!$G:$J,2,FALSE),"")</f>
        <v/>
      </c>
      <c r="I278" s="61" t="str">
        <f>IFERROR(VLOOKUP($D278,大三學分表!$G:$J,4,FALSE),"")</f>
        <v/>
      </c>
      <c r="J278" s="75"/>
      <c r="K278" s="64"/>
      <c r="L278" s="65"/>
      <c r="M278" s="65"/>
      <c r="N278" s="62" t="str">
        <f>IFERROR(INDEX(學生名單!$B:$I,MATCH($B278,學生名單!$H:$H,0),8),"")</f>
        <v/>
      </c>
      <c r="O278" s="66"/>
    </row>
    <row r="279" spans="1:15" s="67" customFormat="1">
      <c r="A279" s="60" t="str">
        <f>IFERROR(INDEX(學生名單!$B:$I,MATCH($B279,學生名單!$H:$H,0),1),"")</f>
        <v/>
      </c>
      <c r="B279" s="68"/>
      <c r="C279" s="69"/>
      <c r="D279" s="70"/>
      <c r="E279" s="60" t="str">
        <f>IFERROR(INDEX(學生名單!$B:$I,MATCH($B279,學生名單!$H:$H,0),7),"")</f>
        <v/>
      </c>
      <c r="F279" s="60" t="str">
        <f>IFERROR(INDEX(學生名單!$B:$I,MATCH($B279,學生名單!$H:$H,0),5),"")</f>
        <v/>
      </c>
      <c r="G279" s="60" t="str">
        <f>IFERROR(INDEX(學生名單!$B:$I,MATCH($B279,學生名單!$H:$H,0),2),"")</f>
        <v/>
      </c>
      <c r="H279" s="61" t="str">
        <f>IFERROR(VLOOKUP($D279,大三學分表!$G:$J,2,FALSE),"")</f>
        <v/>
      </c>
      <c r="I279" s="61" t="str">
        <f>IFERROR(VLOOKUP($D279,大三學分表!$G:$J,4,FALSE),"")</f>
        <v/>
      </c>
      <c r="J279" s="75"/>
      <c r="K279" s="64"/>
      <c r="L279" s="65"/>
      <c r="M279" s="65"/>
      <c r="N279" s="62" t="str">
        <f>IFERROR(INDEX(學生名單!$B:$I,MATCH($B279,學生名單!$H:$H,0),8),"")</f>
        <v/>
      </c>
      <c r="O279" s="66"/>
    </row>
    <row r="280" spans="1:15" s="67" customFormat="1">
      <c r="A280" s="60" t="str">
        <f>IFERROR(INDEX(學生名單!$B:$I,MATCH($B280,學生名單!$H:$H,0),1),"")</f>
        <v/>
      </c>
      <c r="B280" s="68"/>
      <c r="C280" s="69"/>
      <c r="D280" s="70"/>
      <c r="E280" s="60" t="str">
        <f>IFERROR(INDEX(學生名單!$B:$I,MATCH($B280,學生名單!$H:$H,0),7),"")</f>
        <v/>
      </c>
      <c r="F280" s="60" t="str">
        <f>IFERROR(INDEX(學生名單!$B:$I,MATCH($B280,學生名單!$H:$H,0),5),"")</f>
        <v/>
      </c>
      <c r="G280" s="60" t="str">
        <f>IFERROR(INDEX(學生名單!$B:$I,MATCH($B280,學生名單!$H:$H,0),2),"")</f>
        <v/>
      </c>
      <c r="H280" s="61" t="str">
        <f>IFERROR(VLOOKUP($D280,大三學分表!$G:$J,2,FALSE),"")</f>
        <v/>
      </c>
      <c r="I280" s="61" t="str">
        <f>IFERROR(VLOOKUP($D280,大三學分表!$G:$J,4,FALSE),"")</f>
        <v/>
      </c>
      <c r="J280" s="75"/>
      <c r="K280" s="64"/>
      <c r="L280" s="65"/>
      <c r="M280" s="65"/>
      <c r="N280" s="62" t="str">
        <f>IFERROR(INDEX(學生名單!$B:$I,MATCH($B280,學生名單!$H:$H,0),8),"")</f>
        <v/>
      </c>
      <c r="O280" s="66"/>
    </row>
    <row r="281" spans="1:15" s="67" customFormat="1">
      <c r="A281" s="60" t="str">
        <f>IFERROR(INDEX(學生名單!$B:$I,MATCH($B281,學生名單!$H:$H,0),1),"")</f>
        <v/>
      </c>
      <c r="B281" s="68"/>
      <c r="C281" s="69"/>
      <c r="D281" s="70"/>
      <c r="E281" s="60" t="str">
        <f>IFERROR(INDEX(學生名單!$B:$I,MATCH($B281,學生名單!$H:$H,0),7),"")</f>
        <v/>
      </c>
      <c r="F281" s="60" t="str">
        <f>IFERROR(INDEX(學生名單!$B:$I,MATCH($B281,學生名單!$H:$H,0),5),"")</f>
        <v/>
      </c>
      <c r="G281" s="60" t="str">
        <f>IFERROR(INDEX(學生名單!$B:$I,MATCH($B281,學生名單!$H:$H,0),2),"")</f>
        <v/>
      </c>
      <c r="H281" s="61" t="str">
        <f>IFERROR(VLOOKUP($D281,大三學分表!$G:$J,2,FALSE),"")</f>
        <v/>
      </c>
      <c r="I281" s="61" t="str">
        <f>IFERROR(VLOOKUP($D281,大三學分表!$G:$J,4,FALSE),"")</f>
        <v/>
      </c>
      <c r="J281" s="75"/>
      <c r="K281" s="64"/>
      <c r="L281" s="65"/>
      <c r="M281" s="65"/>
      <c r="N281" s="62" t="str">
        <f>IFERROR(INDEX(學生名單!$B:$I,MATCH($B281,學生名單!$H:$H,0),8),"")</f>
        <v/>
      </c>
      <c r="O281" s="66"/>
    </row>
    <row r="282" spans="1:15" s="67" customFormat="1">
      <c r="A282" s="60" t="str">
        <f>IFERROR(INDEX(學生名單!$B:$I,MATCH($B282,學生名單!$H:$H,0),1),"")</f>
        <v/>
      </c>
      <c r="B282" s="68"/>
      <c r="C282" s="69"/>
      <c r="D282" s="79"/>
      <c r="E282" s="60" t="str">
        <f>IFERROR(INDEX(學生名單!$B:$I,MATCH($B282,學生名單!$H:$H,0),7),"")</f>
        <v/>
      </c>
      <c r="F282" s="60" t="str">
        <f>IFERROR(INDEX(學生名單!$B:$I,MATCH($B282,學生名單!$H:$H,0),5),"")</f>
        <v/>
      </c>
      <c r="G282" s="60" t="str">
        <f>IFERROR(INDEX(學生名單!$B:$I,MATCH($B282,學生名單!$H:$H,0),2),"")</f>
        <v/>
      </c>
      <c r="H282" s="61" t="str">
        <f>IFERROR(VLOOKUP($D282,大三學分表!$G:$J,2,FALSE),"")</f>
        <v/>
      </c>
      <c r="I282" s="61" t="str">
        <f>IFERROR(VLOOKUP($D282,大三學分表!$G:$J,4,FALSE),"")</f>
        <v/>
      </c>
      <c r="J282" s="75"/>
      <c r="K282" s="75"/>
      <c r="L282" s="65"/>
      <c r="M282" s="65"/>
      <c r="N282" s="62" t="str">
        <f>IFERROR(INDEX(學生名單!$B:$I,MATCH($B282,學生名單!$H:$H,0),8),"")</f>
        <v/>
      </c>
      <c r="O282" s="66"/>
    </row>
    <row r="283" spans="1:15" s="67" customFormat="1">
      <c r="A283" s="60" t="str">
        <f>IFERROR(INDEX(學生名單!$B:$I,MATCH($B283,學生名單!$H:$H,0),1),"")</f>
        <v/>
      </c>
      <c r="B283" s="68"/>
      <c r="C283" s="69"/>
      <c r="D283" s="79"/>
      <c r="E283" s="60" t="str">
        <f>IFERROR(INDEX(學生名單!$B:$I,MATCH($B283,學生名單!$H:$H,0),7),"")</f>
        <v/>
      </c>
      <c r="F283" s="60" t="str">
        <f>IFERROR(INDEX(學生名單!$B:$I,MATCH($B283,學生名單!$H:$H,0),5),"")</f>
        <v/>
      </c>
      <c r="G283" s="60" t="str">
        <f>IFERROR(INDEX(學生名單!$B:$I,MATCH($B283,學生名單!$H:$H,0),2),"")</f>
        <v/>
      </c>
      <c r="H283" s="61" t="str">
        <f>IFERROR(VLOOKUP($D283,大三學分表!$G:$J,2,FALSE),"")</f>
        <v/>
      </c>
      <c r="I283" s="61" t="str">
        <f>IFERROR(VLOOKUP($D283,大三學分表!$G:$J,4,FALSE),"")</f>
        <v/>
      </c>
      <c r="J283" s="75"/>
      <c r="K283" s="75"/>
      <c r="L283" s="65"/>
      <c r="M283" s="65"/>
      <c r="N283" s="62" t="str">
        <f>IFERROR(INDEX(學生名單!$B:$I,MATCH($B283,學生名單!$H:$H,0),8),"")</f>
        <v/>
      </c>
      <c r="O283" s="66"/>
    </row>
    <row r="284" spans="1:15" s="67" customFormat="1">
      <c r="A284" s="60" t="str">
        <f>IFERROR(INDEX(學生名單!$B:$I,MATCH($B284,學生名單!$H:$H,0),1),"")</f>
        <v/>
      </c>
      <c r="B284" s="68"/>
      <c r="C284" s="69"/>
      <c r="D284" s="79"/>
      <c r="E284" s="60" t="str">
        <f>IFERROR(INDEX(學生名單!$B:$I,MATCH($B284,學生名單!$H:$H,0),7),"")</f>
        <v/>
      </c>
      <c r="F284" s="60" t="str">
        <f>IFERROR(INDEX(學生名單!$B:$I,MATCH($B284,學生名單!$H:$H,0),5),"")</f>
        <v/>
      </c>
      <c r="G284" s="60" t="str">
        <f>IFERROR(INDEX(學生名單!$B:$I,MATCH($B284,學生名單!$H:$H,0),2),"")</f>
        <v/>
      </c>
      <c r="H284" s="61" t="str">
        <f>IFERROR(VLOOKUP($D284,大三學分表!$G:$J,2,FALSE),"")</f>
        <v/>
      </c>
      <c r="I284" s="61" t="str">
        <f>IFERROR(VLOOKUP($D284,大三學分表!$G:$J,4,FALSE),"")</f>
        <v/>
      </c>
      <c r="J284" s="75"/>
      <c r="K284" s="75"/>
      <c r="L284" s="65"/>
      <c r="M284" s="65"/>
      <c r="N284" s="62" t="str">
        <f>IFERROR(INDEX(學生名單!$B:$I,MATCH($B284,學生名單!$H:$H,0),8),"")</f>
        <v/>
      </c>
      <c r="O284" s="66"/>
    </row>
    <row r="285" spans="1:15" s="67" customFormat="1">
      <c r="A285" s="60" t="str">
        <f>IFERROR(INDEX(學生名單!$B:$I,MATCH($B285,學生名單!$H:$H,0),1),"")</f>
        <v/>
      </c>
      <c r="B285" s="68"/>
      <c r="C285" s="69"/>
      <c r="D285" s="79"/>
      <c r="E285" s="60" t="str">
        <f>IFERROR(INDEX(學生名單!$B:$I,MATCH($B285,學生名單!$H:$H,0),7),"")</f>
        <v/>
      </c>
      <c r="F285" s="60" t="str">
        <f>IFERROR(INDEX(學生名單!$B:$I,MATCH($B285,學生名單!$H:$H,0),5),"")</f>
        <v/>
      </c>
      <c r="G285" s="60" t="str">
        <f>IFERROR(INDEX(學生名單!$B:$I,MATCH($B285,學生名單!$H:$H,0),2),"")</f>
        <v/>
      </c>
      <c r="H285" s="61" t="str">
        <f>IFERROR(VLOOKUP($D285,大三學分表!$G:$J,2,FALSE),"")</f>
        <v/>
      </c>
      <c r="I285" s="61" t="str">
        <f>IFERROR(VLOOKUP($D285,大三學分表!$G:$J,4,FALSE),"")</f>
        <v/>
      </c>
      <c r="J285" s="75"/>
      <c r="K285" s="64"/>
      <c r="L285" s="65"/>
      <c r="M285" s="65"/>
      <c r="N285" s="62" t="str">
        <f>IFERROR(INDEX(學生名單!$B:$I,MATCH($B285,學生名單!$H:$H,0),8),"")</f>
        <v/>
      </c>
      <c r="O285" s="66"/>
    </row>
    <row r="286" spans="1:15" s="67" customFormat="1">
      <c r="A286" s="60" t="str">
        <f>IFERROR(INDEX(學生名單!$B:$I,MATCH($B286,學生名單!$H:$H,0),1),"")</f>
        <v/>
      </c>
      <c r="B286" s="68"/>
      <c r="C286" s="69"/>
      <c r="D286" s="79"/>
      <c r="E286" s="60" t="str">
        <f>IFERROR(INDEX(學生名單!$B:$I,MATCH($B286,學生名單!$H:$H,0),7),"")</f>
        <v/>
      </c>
      <c r="F286" s="60" t="str">
        <f>IFERROR(INDEX(學生名單!$B:$I,MATCH($B286,學生名單!$H:$H,0),5),"")</f>
        <v/>
      </c>
      <c r="G286" s="60" t="str">
        <f>IFERROR(INDEX(學生名單!$B:$I,MATCH($B286,學生名單!$H:$H,0),2),"")</f>
        <v/>
      </c>
      <c r="H286" s="61" t="str">
        <f>IFERROR(VLOOKUP($D286,大三學分表!$G:$J,2,FALSE),"")</f>
        <v/>
      </c>
      <c r="I286" s="61" t="str">
        <f>IFERROR(VLOOKUP($D286,大三學分表!$G:$J,4,FALSE),"")</f>
        <v/>
      </c>
      <c r="J286" s="75"/>
      <c r="K286" s="64"/>
      <c r="L286" s="65"/>
      <c r="M286" s="65"/>
      <c r="N286" s="62" t="str">
        <f>IFERROR(INDEX(學生名單!$B:$I,MATCH($B286,學生名單!$H:$H,0),8),"")</f>
        <v/>
      </c>
      <c r="O286" s="66"/>
    </row>
    <row r="287" spans="1:15" s="67" customFormat="1">
      <c r="A287" s="60" t="str">
        <f>IFERROR(INDEX(學生名單!$B:$I,MATCH($B287,學生名單!$H:$H,0),1),"")</f>
        <v/>
      </c>
      <c r="B287" s="68"/>
      <c r="C287" s="69"/>
      <c r="D287" s="79"/>
      <c r="E287" s="60" t="str">
        <f>IFERROR(INDEX(學生名單!$B:$I,MATCH($B287,學生名單!$H:$H,0),7),"")</f>
        <v/>
      </c>
      <c r="F287" s="60" t="str">
        <f>IFERROR(INDEX(學生名單!$B:$I,MATCH($B287,學生名單!$H:$H,0),5),"")</f>
        <v/>
      </c>
      <c r="G287" s="60" t="str">
        <f>IFERROR(INDEX(學生名單!$B:$I,MATCH($B287,學生名單!$H:$H,0),2),"")</f>
        <v/>
      </c>
      <c r="H287" s="61" t="str">
        <f>IFERROR(VLOOKUP($D287,大三學分表!$G:$J,2,FALSE),"")</f>
        <v/>
      </c>
      <c r="I287" s="61" t="str">
        <f>IFERROR(VLOOKUP($D287,大三學分表!$G:$J,4,FALSE),"")</f>
        <v/>
      </c>
      <c r="J287" s="75"/>
      <c r="K287" s="64"/>
      <c r="L287" s="65"/>
      <c r="M287" s="65"/>
      <c r="N287" s="62" t="str">
        <f>IFERROR(INDEX(學生名單!$B:$I,MATCH($B287,學生名單!$H:$H,0),8),"")</f>
        <v/>
      </c>
      <c r="O287" s="66"/>
    </row>
    <row r="288" spans="1:15" s="67" customFormat="1">
      <c r="A288" s="60" t="str">
        <f>IFERROR(INDEX(學生名單!$B:$I,MATCH($B288,學生名單!$H:$H,0),1),"")</f>
        <v/>
      </c>
      <c r="B288" s="68"/>
      <c r="C288" s="69"/>
      <c r="D288" s="79"/>
      <c r="E288" s="60" t="str">
        <f>IFERROR(INDEX(學生名單!$B:$I,MATCH($B288,學生名單!$H:$H,0),7),"")</f>
        <v/>
      </c>
      <c r="F288" s="60" t="str">
        <f>IFERROR(INDEX(學生名單!$B:$I,MATCH($B288,學生名單!$H:$H,0),5),"")</f>
        <v/>
      </c>
      <c r="G288" s="60" t="str">
        <f>IFERROR(INDEX(學生名單!$B:$I,MATCH($B288,學生名單!$H:$H,0),2),"")</f>
        <v/>
      </c>
      <c r="H288" s="61" t="str">
        <f>IFERROR(VLOOKUP($D288,大三學分表!$G:$J,2,FALSE),"")</f>
        <v/>
      </c>
      <c r="I288" s="61" t="str">
        <f>IFERROR(VLOOKUP($D288,大三學分表!$G:$J,4,FALSE),"")</f>
        <v/>
      </c>
      <c r="J288" s="75"/>
      <c r="K288" s="64"/>
      <c r="L288" s="65"/>
      <c r="M288" s="65"/>
      <c r="N288" s="62" t="str">
        <f>IFERROR(INDEX(學生名單!$B:$I,MATCH($B288,學生名單!$H:$H,0),8),"")</f>
        <v/>
      </c>
      <c r="O288" s="66"/>
    </row>
    <row r="289" spans="1:15" s="67" customFormat="1">
      <c r="A289" s="60" t="str">
        <f>IFERROR(INDEX(學生名單!$B:$I,MATCH($B289,學生名單!$H:$H,0),1),"")</f>
        <v/>
      </c>
      <c r="B289" s="68"/>
      <c r="C289" s="69"/>
      <c r="D289" s="79"/>
      <c r="E289" s="60" t="str">
        <f>IFERROR(INDEX(學生名單!$B:$I,MATCH($B289,學生名單!$H:$H,0),7),"")</f>
        <v/>
      </c>
      <c r="F289" s="60" t="str">
        <f>IFERROR(INDEX(學生名單!$B:$I,MATCH($B289,學生名單!$H:$H,0),5),"")</f>
        <v/>
      </c>
      <c r="G289" s="60" t="str">
        <f>IFERROR(INDEX(學生名單!$B:$I,MATCH($B289,學生名單!$H:$H,0),2),"")</f>
        <v/>
      </c>
      <c r="H289" s="61" t="str">
        <f>IFERROR(VLOOKUP($D289,大三學分表!$G:$J,2,FALSE),"")</f>
        <v/>
      </c>
      <c r="I289" s="61" t="str">
        <f>IFERROR(VLOOKUP($D289,大三學分表!$G:$J,4,FALSE),"")</f>
        <v/>
      </c>
      <c r="J289" s="75"/>
      <c r="K289" s="64"/>
      <c r="L289" s="65"/>
      <c r="M289" s="65"/>
      <c r="N289" s="62" t="str">
        <f>IFERROR(INDEX(學生名單!$B:$I,MATCH($B289,學生名單!$H:$H,0),8),"")</f>
        <v/>
      </c>
      <c r="O289" s="66"/>
    </row>
    <row r="290" spans="1:15" s="67" customFormat="1">
      <c r="A290" s="60" t="str">
        <f>IFERROR(INDEX(學生名單!$B:$I,MATCH($B290,學生名單!$H:$H,0),1),"")</f>
        <v/>
      </c>
      <c r="B290" s="68"/>
      <c r="C290" s="69"/>
      <c r="D290" s="79"/>
      <c r="E290" s="60" t="str">
        <f>IFERROR(INDEX(學生名單!$B:$I,MATCH($B290,學生名單!$H:$H,0),7),"")</f>
        <v/>
      </c>
      <c r="F290" s="60" t="str">
        <f>IFERROR(INDEX(學生名單!$B:$I,MATCH($B290,學生名單!$H:$H,0),5),"")</f>
        <v/>
      </c>
      <c r="G290" s="60" t="str">
        <f>IFERROR(INDEX(學生名單!$B:$I,MATCH($B290,學生名單!$H:$H,0),2),"")</f>
        <v/>
      </c>
      <c r="H290" s="61" t="str">
        <f>IFERROR(VLOOKUP($D290,大三學分表!$G:$J,2,FALSE),"")</f>
        <v/>
      </c>
      <c r="I290" s="61" t="str">
        <f>IFERROR(VLOOKUP($D290,大三學分表!$G:$J,4,FALSE),"")</f>
        <v/>
      </c>
      <c r="J290" s="75"/>
      <c r="K290" s="64"/>
      <c r="L290" s="65"/>
      <c r="M290" s="65"/>
      <c r="N290" s="62" t="str">
        <f>IFERROR(INDEX(學生名單!$B:$I,MATCH($B290,學生名單!$H:$H,0),8),"")</f>
        <v/>
      </c>
      <c r="O290" s="66"/>
    </row>
    <row r="291" spans="1:15" s="67" customFormat="1">
      <c r="A291" s="60" t="str">
        <f>IFERROR(INDEX(學生名單!$B:$I,MATCH($B291,學生名單!$H:$H,0),1),"")</f>
        <v/>
      </c>
      <c r="B291" s="60"/>
      <c r="C291" s="61"/>
      <c r="D291" s="62"/>
      <c r="E291" s="60" t="str">
        <f>IFERROR(INDEX(學生名單!$B:$I,MATCH($B291,學生名單!$H:$H,0),7),"")</f>
        <v/>
      </c>
      <c r="F291" s="60" t="str">
        <f>IFERROR(INDEX(學生名單!$B:$I,MATCH($B291,學生名單!$H:$H,0),5),"")</f>
        <v/>
      </c>
      <c r="G291" s="60" t="str">
        <f>IFERROR(INDEX(學生名單!$B:$I,MATCH($B291,學生名單!$H:$H,0),2),"")</f>
        <v/>
      </c>
      <c r="H291" s="61" t="str">
        <f>IFERROR(VLOOKUP($D291,大三學分表!$G:$J,2,FALSE),"")</f>
        <v/>
      </c>
      <c r="I291" s="61" t="str">
        <f>IFERROR(VLOOKUP($D291,大三學分表!$G:$J,4,FALSE),"")</f>
        <v/>
      </c>
      <c r="J291" s="71"/>
      <c r="K291" s="72"/>
      <c r="L291" s="65"/>
      <c r="M291" s="65"/>
      <c r="N291" s="62" t="str">
        <f>IFERROR(INDEX(學生名單!$B:$I,MATCH($B291,學生名單!$H:$H,0),8),"")</f>
        <v/>
      </c>
      <c r="O291" s="66"/>
    </row>
    <row r="292" spans="1:15" s="67" customFormat="1">
      <c r="A292" s="60" t="str">
        <f>IFERROR(INDEX(學生名單!$B:$I,MATCH($B292,學生名單!$H:$H,0),1),"")</f>
        <v/>
      </c>
      <c r="B292" s="68"/>
      <c r="C292" s="69"/>
      <c r="D292" s="70"/>
      <c r="E292" s="60" t="str">
        <f>IFERROR(INDEX(學生名單!$B:$I,MATCH($B292,學生名單!$H:$H,0),7),"")</f>
        <v/>
      </c>
      <c r="F292" s="60" t="str">
        <f>IFERROR(INDEX(學生名單!$B:$I,MATCH($B292,學生名單!$H:$H,0),5),"")</f>
        <v/>
      </c>
      <c r="G292" s="60" t="str">
        <f>IFERROR(INDEX(學生名單!$B:$I,MATCH($B292,學生名單!$H:$H,0),2),"")</f>
        <v/>
      </c>
      <c r="H292" s="61" t="str">
        <f>IFERROR(VLOOKUP($D292,大三學分表!$G:$J,2,FALSE),"")</f>
        <v/>
      </c>
      <c r="I292" s="61" t="str">
        <f>IFERROR(VLOOKUP($D292,大三學分表!$G:$J,4,FALSE),"")</f>
        <v/>
      </c>
      <c r="J292" s="71"/>
      <c r="K292" s="72"/>
      <c r="L292" s="65"/>
      <c r="M292" s="65"/>
      <c r="N292" s="62" t="str">
        <f>IFERROR(INDEX(學生名單!$B:$I,MATCH($B292,學生名單!$H:$H,0),8),"")</f>
        <v/>
      </c>
      <c r="O292" s="66"/>
    </row>
    <row r="293" spans="1:15" s="67" customFormat="1">
      <c r="A293" s="60" t="str">
        <f>IFERROR(INDEX(學生名單!$B:$I,MATCH($B293,學生名單!$H:$H,0),1),"")</f>
        <v/>
      </c>
      <c r="B293" s="60"/>
      <c r="C293" s="61"/>
      <c r="D293" s="70"/>
      <c r="E293" s="60" t="str">
        <f>IFERROR(INDEX(學生名單!$B:$I,MATCH($B293,學生名單!$H:$H,0),7),"")</f>
        <v/>
      </c>
      <c r="F293" s="60" t="str">
        <f>IFERROR(INDEX(學生名單!$B:$I,MATCH($B293,學生名單!$H:$H,0),5),"")</f>
        <v/>
      </c>
      <c r="G293" s="60" t="str">
        <f>IFERROR(INDEX(學生名單!$B:$I,MATCH($B293,學生名單!$H:$H,0),2),"")</f>
        <v/>
      </c>
      <c r="H293" s="61" t="str">
        <f>IFERROR(VLOOKUP($D293,大三學分表!$G:$J,2,FALSE),"")</f>
        <v/>
      </c>
      <c r="I293" s="61" t="str">
        <f>IFERROR(VLOOKUP($D293,大三學分表!$G:$J,4,FALSE),"")</f>
        <v/>
      </c>
      <c r="J293" s="71"/>
      <c r="K293" s="72"/>
      <c r="L293" s="65"/>
      <c r="M293" s="65"/>
      <c r="N293" s="62" t="str">
        <f>IFERROR(INDEX(學生名單!$B:$I,MATCH($B293,學生名單!$H:$H,0),8),"")</f>
        <v/>
      </c>
      <c r="O293" s="66"/>
    </row>
    <row r="294" spans="1:15" s="67" customFormat="1">
      <c r="A294" s="60" t="str">
        <f>IFERROR(INDEX(學生名單!$B:$I,MATCH($B294,學生名單!$H:$H,0),1),"")</f>
        <v/>
      </c>
      <c r="B294" s="68"/>
      <c r="C294" s="69"/>
      <c r="D294" s="70"/>
      <c r="E294" s="60" t="str">
        <f>IFERROR(INDEX(學生名單!$B:$I,MATCH($B294,學生名單!$H:$H,0),7),"")</f>
        <v/>
      </c>
      <c r="F294" s="60" t="str">
        <f>IFERROR(INDEX(學生名單!$B:$I,MATCH($B294,學生名單!$H:$H,0),5),"")</f>
        <v/>
      </c>
      <c r="G294" s="60" t="str">
        <f>IFERROR(INDEX(學生名單!$B:$I,MATCH($B294,學生名單!$H:$H,0),2),"")</f>
        <v/>
      </c>
      <c r="H294" s="61" t="str">
        <f>IFERROR(VLOOKUP($D294,大三學分表!$G:$J,2,FALSE),"")</f>
        <v/>
      </c>
      <c r="I294" s="61" t="str">
        <f>IFERROR(VLOOKUP($D294,大三學分表!$G:$J,4,FALSE),"")</f>
        <v/>
      </c>
      <c r="J294" s="71"/>
      <c r="K294" s="72"/>
      <c r="L294" s="65"/>
      <c r="M294" s="65"/>
      <c r="N294" s="62" t="str">
        <f>IFERROR(INDEX(學生名單!$B:$I,MATCH($B294,學生名單!$H:$H,0),8),"")</f>
        <v/>
      </c>
      <c r="O294" s="66"/>
    </row>
    <row r="295" spans="1:15" s="67" customFormat="1">
      <c r="A295" s="60" t="str">
        <f>IFERROR(INDEX(學生名單!$B:$I,MATCH($B295,學生名單!$H:$H,0),1),"")</f>
        <v/>
      </c>
      <c r="B295" s="68"/>
      <c r="C295" s="69"/>
      <c r="D295" s="79"/>
      <c r="E295" s="60" t="str">
        <f>IFERROR(INDEX(學生名單!$B:$I,MATCH($B295,學生名單!$H:$H,0),7),"")</f>
        <v/>
      </c>
      <c r="F295" s="60" t="str">
        <f>IFERROR(INDEX(學生名單!$B:$I,MATCH($B295,學生名單!$H:$H,0),5),"")</f>
        <v/>
      </c>
      <c r="G295" s="60" t="str">
        <f>IFERROR(INDEX(學生名單!$B:$I,MATCH($B295,學生名單!$H:$H,0),2),"")</f>
        <v/>
      </c>
      <c r="H295" s="61" t="str">
        <f>IFERROR(VLOOKUP($D295,大三學分表!$G:$J,2,FALSE),"")</f>
        <v/>
      </c>
      <c r="I295" s="61" t="str">
        <f>IFERROR(VLOOKUP($D295,大三學分表!$G:$J,4,FALSE),"")</f>
        <v/>
      </c>
      <c r="J295" s="80"/>
      <c r="K295" s="64"/>
      <c r="L295" s="65"/>
      <c r="M295" s="65"/>
      <c r="N295" s="62" t="str">
        <f>IFERROR(INDEX(學生名單!$B:$I,MATCH($B295,學生名單!$H:$H,0),8),"")</f>
        <v/>
      </c>
      <c r="O295" s="66"/>
    </row>
    <row r="296" spans="1:15" s="67" customFormat="1">
      <c r="A296" s="60" t="str">
        <f>IFERROR(INDEX(學生名單!$B:$I,MATCH($B296,學生名單!$H:$H,0),1),"")</f>
        <v/>
      </c>
      <c r="B296" s="68"/>
      <c r="C296" s="69"/>
      <c r="D296" s="79"/>
      <c r="E296" s="60" t="str">
        <f>IFERROR(INDEX(學生名單!$B:$I,MATCH($B296,學生名單!$H:$H,0),7),"")</f>
        <v/>
      </c>
      <c r="F296" s="60" t="str">
        <f>IFERROR(INDEX(學生名單!$B:$I,MATCH($B296,學生名單!$H:$H,0),5),"")</f>
        <v/>
      </c>
      <c r="G296" s="60" t="str">
        <f>IFERROR(INDEX(學生名單!$B:$I,MATCH($B296,學生名單!$H:$H,0),2),"")</f>
        <v/>
      </c>
      <c r="H296" s="61" t="str">
        <f>IFERROR(VLOOKUP($D296,大三學分表!$G:$J,2,FALSE),"")</f>
        <v/>
      </c>
      <c r="I296" s="61" t="str">
        <f>IFERROR(VLOOKUP($D296,大三學分表!$G:$J,4,FALSE),"")</f>
        <v/>
      </c>
      <c r="J296" s="80"/>
      <c r="K296" s="64"/>
      <c r="L296" s="65"/>
      <c r="M296" s="65"/>
      <c r="N296" s="62" t="str">
        <f>IFERROR(INDEX(學生名單!$B:$I,MATCH($B296,學生名單!$H:$H,0),8),"")</f>
        <v/>
      </c>
      <c r="O296" s="66"/>
    </row>
    <row r="297" spans="1:15" s="67" customFormat="1">
      <c r="A297" s="60" t="str">
        <f>IFERROR(INDEX(學生名單!$B:$I,MATCH($B297,學生名單!$H:$H,0),1),"")</f>
        <v/>
      </c>
      <c r="B297" s="68"/>
      <c r="C297" s="69"/>
      <c r="D297" s="79"/>
      <c r="E297" s="60" t="str">
        <f>IFERROR(INDEX(學生名單!$B:$I,MATCH($B297,學生名單!$H:$H,0),7),"")</f>
        <v/>
      </c>
      <c r="F297" s="60" t="str">
        <f>IFERROR(INDEX(學生名單!$B:$I,MATCH($B297,學生名單!$H:$H,0),5),"")</f>
        <v/>
      </c>
      <c r="G297" s="60" t="str">
        <f>IFERROR(INDEX(學生名單!$B:$I,MATCH($B297,學生名單!$H:$H,0),2),"")</f>
        <v/>
      </c>
      <c r="H297" s="61" t="str">
        <f>IFERROR(VLOOKUP($D297,大三學分表!$G:$J,2,FALSE),"")</f>
        <v/>
      </c>
      <c r="I297" s="61" t="str">
        <f>IFERROR(VLOOKUP($D297,大三學分表!$G:$J,4,FALSE),"")</f>
        <v/>
      </c>
      <c r="J297" s="80"/>
      <c r="K297" s="64"/>
      <c r="L297" s="65"/>
      <c r="M297" s="65"/>
      <c r="N297" s="62" t="str">
        <f>IFERROR(INDEX(學生名單!$B:$I,MATCH($B297,學生名單!$H:$H,0),8),"")</f>
        <v/>
      </c>
      <c r="O297" s="66"/>
    </row>
    <row r="298" spans="1:15" s="67" customFormat="1">
      <c r="A298" s="60" t="str">
        <f>IFERROR(INDEX(學生名單!$B:$I,MATCH($B298,學生名單!$H:$H,0),1),"")</f>
        <v/>
      </c>
      <c r="B298" s="68"/>
      <c r="C298" s="69"/>
      <c r="D298" s="79"/>
      <c r="E298" s="60" t="str">
        <f>IFERROR(INDEX(學生名單!$B:$I,MATCH($B298,學生名單!$H:$H,0),7),"")</f>
        <v/>
      </c>
      <c r="F298" s="60" t="str">
        <f>IFERROR(INDEX(學生名單!$B:$I,MATCH($B298,學生名單!$H:$H,0),5),"")</f>
        <v/>
      </c>
      <c r="G298" s="60" t="str">
        <f>IFERROR(INDEX(學生名單!$B:$I,MATCH($B298,學生名單!$H:$H,0),2),"")</f>
        <v/>
      </c>
      <c r="H298" s="61" t="str">
        <f>IFERROR(VLOOKUP($D298,大三學分表!$G:$J,2,FALSE),"")</f>
        <v/>
      </c>
      <c r="I298" s="61" t="str">
        <f>IFERROR(VLOOKUP($D298,大三學分表!$G:$J,4,FALSE),"")</f>
        <v/>
      </c>
      <c r="J298" s="80"/>
      <c r="K298" s="64"/>
      <c r="L298" s="65"/>
      <c r="M298" s="65"/>
      <c r="N298" s="62" t="str">
        <f>IFERROR(INDEX(學生名單!$B:$I,MATCH($B298,學生名單!$H:$H,0),8),"")</f>
        <v/>
      </c>
      <c r="O298" s="66"/>
    </row>
    <row r="299" spans="1:15" s="67" customFormat="1">
      <c r="A299" s="60" t="str">
        <f>IFERROR(INDEX(學生名單!$B:$I,MATCH($B299,學生名單!$H:$H,0),1),"")</f>
        <v/>
      </c>
      <c r="B299" s="68"/>
      <c r="C299" s="69"/>
      <c r="D299" s="79"/>
      <c r="E299" s="60" t="str">
        <f>IFERROR(INDEX(學生名單!$B:$I,MATCH($B299,學生名單!$H:$H,0),7),"")</f>
        <v/>
      </c>
      <c r="F299" s="60" t="str">
        <f>IFERROR(INDEX(學生名單!$B:$I,MATCH($B299,學生名單!$H:$H,0),5),"")</f>
        <v/>
      </c>
      <c r="G299" s="60" t="str">
        <f>IFERROR(INDEX(學生名單!$B:$I,MATCH($B299,學生名單!$H:$H,0),2),"")</f>
        <v/>
      </c>
      <c r="H299" s="61" t="str">
        <f>IFERROR(VLOOKUP($D299,大三學分表!$G:$J,2,FALSE),"")</f>
        <v/>
      </c>
      <c r="I299" s="61" t="str">
        <f>IFERROR(VLOOKUP($D299,大三學分表!$G:$J,4,FALSE),"")</f>
        <v/>
      </c>
      <c r="J299" s="80"/>
      <c r="K299" s="64"/>
      <c r="L299" s="65"/>
      <c r="M299" s="65"/>
      <c r="N299" s="62" t="str">
        <f>IFERROR(INDEX(學生名單!$B:$I,MATCH($B299,學生名單!$H:$H,0),8),"")</f>
        <v/>
      </c>
      <c r="O299" s="66"/>
    </row>
    <row r="300" spans="1:15" s="67" customFormat="1">
      <c r="A300" s="60" t="str">
        <f>IFERROR(INDEX(學生名單!$B:$I,MATCH($B300,學生名單!$H:$H,0),1),"")</f>
        <v/>
      </c>
      <c r="B300" s="68"/>
      <c r="C300" s="69"/>
      <c r="D300" s="79"/>
      <c r="E300" s="60" t="str">
        <f>IFERROR(INDEX(學生名單!$B:$I,MATCH($B300,學生名單!$H:$H,0),7),"")</f>
        <v/>
      </c>
      <c r="F300" s="60" t="str">
        <f>IFERROR(INDEX(學生名單!$B:$I,MATCH($B300,學生名單!$H:$H,0),5),"")</f>
        <v/>
      </c>
      <c r="G300" s="60" t="str">
        <f>IFERROR(INDEX(學生名單!$B:$I,MATCH($B300,學生名單!$H:$H,0),2),"")</f>
        <v/>
      </c>
      <c r="H300" s="61" t="str">
        <f>IFERROR(VLOOKUP($D300,大三學分表!$G:$J,2,FALSE),"")</f>
        <v/>
      </c>
      <c r="I300" s="61" t="str">
        <f>IFERROR(VLOOKUP($D300,大三學分表!$G:$J,4,FALSE),"")</f>
        <v/>
      </c>
      <c r="J300" s="80"/>
      <c r="K300" s="64"/>
      <c r="L300" s="65"/>
      <c r="M300" s="65"/>
      <c r="N300" s="62" t="str">
        <f>IFERROR(INDEX(學生名單!$B:$I,MATCH($B300,學生名單!$H:$H,0),8),"")</f>
        <v/>
      </c>
      <c r="O300" s="66"/>
    </row>
    <row r="301" spans="1:15" s="67" customFormat="1">
      <c r="A301" s="60" t="str">
        <f>IFERROR(INDEX(學生名單!$B:$I,MATCH($B301,學生名單!$H:$H,0),1),"")</f>
        <v/>
      </c>
      <c r="B301" s="68"/>
      <c r="C301" s="69"/>
      <c r="D301" s="79"/>
      <c r="E301" s="60" t="str">
        <f>IFERROR(INDEX(學生名單!$B:$I,MATCH($B301,學生名單!$H:$H,0),7),"")</f>
        <v/>
      </c>
      <c r="F301" s="60" t="str">
        <f>IFERROR(INDEX(學生名單!$B:$I,MATCH($B301,學生名單!$H:$H,0),5),"")</f>
        <v/>
      </c>
      <c r="G301" s="60" t="str">
        <f>IFERROR(INDEX(學生名單!$B:$I,MATCH($B301,學生名單!$H:$H,0),2),"")</f>
        <v/>
      </c>
      <c r="H301" s="61" t="str">
        <f>IFERROR(VLOOKUP($D301,大三學分表!$G:$J,2,FALSE),"")</f>
        <v/>
      </c>
      <c r="I301" s="61" t="str">
        <f>IFERROR(VLOOKUP($D301,大三學分表!$G:$J,4,FALSE),"")</f>
        <v/>
      </c>
      <c r="J301" s="80"/>
      <c r="K301" s="64"/>
      <c r="L301" s="65"/>
      <c r="M301" s="65"/>
      <c r="N301" s="62" t="str">
        <f>IFERROR(INDEX(學生名單!$B:$I,MATCH($B301,學生名單!$H:$H,0),8),"")</f>
        <v/>
      </c>
      <c r="O301" s="66"/>
    </row>
    <row r="302" spans="1:15" s="67" customFormat="1">
      <c r="A302" s="60" t="str">
        <f>IFERROR(INDEX(學生名單!$B:$I,MATCH($B302,學生名單!$H:$H,0),1),"")</f>
        <v/>
      </c>
      <c r="B302" s="68"/>
      <c r="C302" s="69"/>
      <c r="D302" s="79"/>
      <c r="E302" s="60" t="str">
        <f>IFERROR(INDEX(學生名單!$B:$I,MATCH($B302,學生名單!$H:$H,0),7),"")</f>
        <v/>
      </c>
      <c r="F302" s="60" t="str">
        <f>IFERROR(INDEX(學生名單!$B:$I,MATCH($B302,學生名單!$H:$H,0),5),"")</f>
        <v/>
      </c>
      <c r="G302" s="60" t="str">
        <f>IFERROR(INDEX(學生名單!$B:$I,MATCH($B302,學生名單!$H:$H,0),2),"")</f>
        <v/>
      </c>
      <c r="H302" s="61" t="str">
        <f>IFERROR(VLOOKUP($D302,大三學分表!$G:$J,2,FALSE),"")</f>
        <v/>
      </c>
      <c r="I302" s="61" t="str">
        <f>IFERROR(VLOOKUP($D302,大三學分表!$G:$J,4,FALSE),"")</f>
        <v/>
      </c>
      <c r="J302" s="80"/>
      <c r="K302" s="64"/>
      <c r="L302" s="65"/>
      <c r="M302" s="65"/>
      <c r="N302" s="62" t="str">
        <f>IFERROR(INDEX(學生名單!$B:$I,MATCH($B302,學生名單!$H:$H,0),8),"")</f>
        <v/>
      </c>
      <c r="O302" s="66"/>
    </row>
    <row r="303" spans="1:15" s="67" customFormat="1">
      <c r="A303" s="60" t="str">
        <f>IFERROR(INDEX(學生名單!$B:$I,MATCH($B303,學生名單!$H:$H,0),1),"")</f>
        <v/>
      </c>
      <c r="B303" s="68"/>
      <c r="C303" s="69"/>
      <c r="D303" s="79"/>
      <c r="E303" s="60" t="str">
        <f>IFERROR(INDEX(學生名單!$B:$I,MATCH($B303,學生名單!$H:$H,0),7),"")</f>
        <v/>
      </c>
      <c r="F303" s="60" t="str">
        <f>IFERROR(INDEX(學生名單!$B:$I,MATCH($B303,學生名單!$H:$H,0),5),"")</f>
        <v/>
      </c>
      <c r="G303" s="60" t="str">
        <f>IFERROR(INDEX(學生名單!$B:$I,MATCH($B303,學生名單!$H:$H,0),2),"")</f>
        <v/>
      </c>
      <c r="H303" s="61" t="str">
        <f>IFERROR(VLOOKUP($D303,大三學分表!$G:$J,2,FALSE),"")</f>
        <v/>
      </c>
      <c r="I303" s="61" t="str">
        <f>IFERROR(VLOOKUP($D303,大三學分表!$G:$J,4,FALSE),"")</f>
        <v/>
      </c>
      <c r="J303" s="80"/>
      <c r="K303" s="64"/>
      <c r="L303" s="65"/>
      <c r="M303" s="65"/>
      <c r="N303" s="62" t="str">
        <f>IFERROR(INDEX(學生名單!$B:$I,MATCH($B303,學生名單!$H:$H,0),8),"")</f>
        <v/>
      </c>
      <c r="O303" s="66"/>
    </row>
    <row r="304" spans="1:15" s="67" customFormat="1">
      <c r="A304" s="60" t="str">
        <f>IFERROR(INDEX(學生名單!$B:$I,MATCH($B304,學生名單!$H:$H,0),1),"")</f>
        <v/>
      </c>
      <c r="B304" s="81"/>
      <c r="C304" s="82"/>
      <c r="D304" s="79"/>
      <c r="E304" s="60" t="str">
        <f>IFERROR(INDEX(學生名單!$B:$I,MATCH($B304,學生名單!$H:$H,0),7),"")</f>
        <v/>
      </c>
      <c r="F304" s="60" t="str">
        <f>IFERROR(INDEX(學生名單!$B:$I,MATCH($B304,學生名單!$H:$H,0),5),"")</f>
        <v/>
      </c>
      <c r="G304" s="60" t="str">
        <f>IFERROR(INDEX(學生名單!$B:$I,MATCH($B304,學生名單!$H:$H,0),2),"")</f>
        <v/>
      </c>
      <c r="H304" s="61" t="str">
        <f>IFERROR(VLOOKUP($D304,大三學分表!$G:$J,2,FALSE),"")</f>
        <v/>
      </c>
      <c r="I304" s="61" t="str">
        <f>IFERROR(VLOOKUP($D304,大三學分表!$G:$J,4,FALSE),"")</f>
        <v/>
      </c>
      <c r="J304" s="80"/>
      <c r="K304" s="64"/>
      <c r="L304" s="65"/>
      <c r="M304" s="65"/>
      <c r="N304" s="62" t="str">
        <f>IFERROR(INDEX(學生名單!$B:$I,MATCH($B304,學生名單!$H:$H,0),8),"")</f>
        <v/>
      </c>
      <c r="O304" s="66"/>
    </row>
    <row r="305" spans="1:15" s="67" customFormat="1">
      <c r="A305" s="60" t="str">
        <f>IFERROR(INDEX(學生名單!$B:$I,MATCH($B305,學生名單!$H:$H,0),1),"")</f>
        <v/>
      </c>
      <c r="B305" s="81"/>
      <c r="C305" s="82"/>
      <c r="D305" s="79"/>
      <c r="E305" s="60" t="str">
        <f>IFERROR(INDEX(學生名單!$B:$I,MATCH($B305,學生名單!$H:$H,0),7),"")</f>
        <v/>
      </c>
      <c r="F305" s="60" t="str">
        <f>IFERROR(INDEX(學生名單!$B:$I,MATCH($B305,學生名單!$H:$H,0),5),"")</f>
        <v/>
      </c>
      <c r="G305" s="60" t="str">
        <f>IFERROR(INDEX(學生名單!$B:$I,MATCH($B305,學生名單!$H:$H,0),2),"")</f>
        <v/>
      </c>
      <c r="H305" s="61" t="str">
        <f>IFERROR(VLOOKUP($D305,大三學分表!$G:$J,2,FALSE),"")</f>
        <v/>
      </c>
      <c r="I305" s="61" t="str">
        <f>IFERROR(VLOOKUP($D305,大三學分表!$G:$J,4,FALSE),"")</f>
        <v/>
      </c>
      <c r="J305" s="80"/>
      <c r="K305" s="64"/>
      <c r="L305" s="65"/>
      <c r="M305" s="65"/>
      <c r="N305" s="62" t="str">
        <f>IFERROR(INDEX(學生名單!$B:$I,MATCH($B305,學生名單!$H:$H,0),8),"")</f>
        <v/>
      </c>
      <c r="O305" s="66"/>
    </row>
    <row r="306" spans="1:15" s="67" customFormat="1">
      <c r="A306" s="60" t="str">
        <f>IFERROR(INDEX(學生名單!$B:$I,MATCH($B306,學生名單!$H:$H,0),1),"")</f>
        <v/>
      </c>
      <c r="B306" s="81"/>
      <c r="C306" s="82"/>
      <c r="D306" s="79"/>
      <c r="E306" s="60" t="str">
        <f>IFERROR(INDEX(學生名單!$B:$I,MATCH($B306,學生名單!$H:$H,0),7),"")</f>
        <v/>
      </c>
      <c r="F306" s="60" t="str">
        <f>IFERROR(INDEX(學生名單!$B:$I,MATCH($B306,學生名單!$H:$H,0),5),"")</f>
        <v/>
      </c>
      <c r="G306" s="60" t="str">
        <f>IFERROR(INDEX(學生名單!$B:$I,MATCH($B306,學生名單!$H:$H,0),2),"")</f>
        <v/>
      </c>
      <c r="H306" s="61" t="str">
        <f>IFERROR(VLOOKUP($D306,大三學分表!$G:$J,2,FALSE),"")</f>
        <v/>
      </c>
      <c r="I306" s="61" t="str">
        <f>IFERROR(VLOOKUP($D306,大三學分表!$G:$J,4,FALSE),"")</f>
        <v/>
      </c>
      <c r="J306" s="80"/>
      <c r="K306" s="64"/>
      <c r="L306" s="65"/>
      <c r="M306" s="65"/>
      <c r="N306" s="62" t="str">
        <f>IFERROR(INDEX(學生名單!$B:$I,MATCH($B306,學生名單!$H:$H,0),8),"")</f>
        <v/>
      </c>
      <c r="O306" s="66"/>
    </row>
    <row r="307" spans="1:15" s="67" customFormat="1">
      <c r="A307" s="60" t="str">
        <f>IFERROR(INDEX(學生名單!$B:$I,MATCH($B307,學生名單!$H:$H,0),1),"")</f>
        <v/>
      </c>
      <c r="B307" s="81"/>
      <c r="C307" s="82"/>
      <c r="D307" s="79"/>
      <c r="E307" s="60" t="str">
        <f>IFERROR(INDEX(學生名單!$B:$I,MATCH($B307,學生名單!$H:$H,0),7),"")</f>
        <v/>
      </c>
      <c r="F307" s="60" t="str">
        <f>IFERROR(INDEX(學生名單!$B:$I,MATCH($B307,學生名單!$H:$H,0),5),"")</f>
        <v/>
      </c>
      <c r="G307" s="60" t="str">
        <f>IFERROR(INDEX(學生名單!$B:$I,MATCH($B307,學生名單!$H:$H,0),2),"")</f>
        <v/>
      </c>
      <c r="H307" s="61" t="str">
        <f>IFERROR(VLOOKUP($D307,大三學分表!$G:$J,2,FALSE),"")</f>
        <v/>
      </c>
      <c r="I307" s="61" t="str">
        <f>IFERROR(VLOOKUP($D307,大三學分表!$G:$J,4,FALSE),"")</f>
        <v/>
      </c>
      <c r="J307" s="80"/>
      <c r="K307" s="64"/>
      <c r="L307" s="65"/>
      <c r="M307" s="65"/>
      <c r="N307" s="62" t="str">
        <f>IFERROR(INDEX(學生名單!$B:$I,MATCH($B307,學生名單!$H:$H,0),8),"")</f>
        <v/>
      </c>
      <c r="O307" s="66"/>
    </row>
    <row r="308" spans="1:15" s="67" customFormat="1">
      <c r="A308" s="60" t="str">
        <f>IFERROR(INDEX(學生名單!$B:$I,MATCH($B308,學生名單!$H:$H,0),1),"")</f>
        <v/>
      </c>
      <c r="B308" s="81"/>
      <c r="C308" s="82"/>
      <c r="D308" s="79"/>
      <c r="E308" s="60" t="str">
        <f>IFERROR(INDEX(學生名單!$B:$I,MATCH($B308,學生名單!$H:$H,0),7),"")</f>
        <v/>
      </c>
      <c r="F308" s="60" t="str">
        <f>IFERROR(INDEX(學生名單!$B:$I,MATCH($B308,學生名單!$H:$H,0),5),"")</f>
        <v/>
      </c>
      <c r="G308" s="60" t="str">
        <f>IFERROR(INDEX(學生名單!$B:$I,MATCH($B308,學生名單!$H:$H,0),2),"")</f>
        <v/>
      </c>
      <c r="H308" s="61" t="str">
        <f>IFERROR(VLOOKUP($D308,大三學分表!$G:$J,2,FALSE),"")</f>
        <v/>
      </c>
      <c r="I308" s="61" t="str">
        <f>IFERROR(VLOOKUP($D308,大三學分表!$G:$J,4,FALSE),"")</f>
        <v/>
      </c>
      <c r="J308" s="80"/>
      <c r="K308" s="64"/>
      <c r="L308" s="65"/>
      <c r="M308" s="65"/>
      <c r="N308" s="62" t="str">
        <f>IFERROR(INDEX(學生名單!$B:$I,MATCH($B308,學生名單!$H:$H,0),8),"")</f>
        <v/>
      </c>
      <c r="O308" s="66"/>
    </row>
    <row r="309" spans="1:15" s="67" customFormat="1">
      <c r="A309" s="60" t="str">
        <f>IFERROR(INDEX(學生名單!$B:$I,MATCH($B309,學生名單!$H:$H,0),1),"")</f>
        <v/>
      </c>
      <c r="B309" s="81"/>
      <c r="C309" s="82"/>
      <c r="D309" s="79"/>
      <c r="E309" s="60" t="str">
        <f>IFERROR(INDEX(學生名單!$B:$I,MATCH($B309,學生名單!$H:$H,0),7),"")</f>
        <v/>
      </c>
      <c r="F309" s="60" t="str">
        <f>IFERROR(INDEX(學生名單!$B:$I,MATCH($B309,學生名單!$H:$H,0),5),"")</f>
        <v/>
      </c>
      <c r="G309" s="60" t="str">
        <f>IFERROR(INDEX(學生名單!$B:$I,MATCH($B309,學生名單!$H:$H,0),2),"")</f>
        <v/>
      </c>
      <c r="H309" s="61" t="str">
        <f>IFERROR(VLOOKUP($D309,大三學分表!$G:$J,2,FALSE),"")</f>
        <v/>
      </c>
      <c r="I309" s="61" t="str">
        <f>IFERROR(VLOOKUP($D309,大三學分表!$G:$J,4,FALSE),"")</f>
        <v/>
      </c>
      <c r="J309" s="80"/>
      <c r="K309" s="64"/>
      <c r="L309" s="65"/>
      <c r="M309" s="65"/>
      <c r="N309" s="62" t="str">
        <f>IFERROR(INDEX(學生名單!$B:$I,MATCH($B309,學生名單!$H:$H,0),8),"")</f>
        <v/>
      </c>
      <c r="O309" s="66"/>
    </row>
    <row r="310" spans="1:15" s="67" customFormat="1">
      <c r="A310" s="60" t="str">
        <f>IFERROR(INDEX(學生名單!$B:$I,MATCH($B310,學生名單!$H:$H,0),1),"")</f>
        <v/>
      </c>
      <c r="B310" s="81"/>
      <c r="C310" s="82"/>
      <c r="D310" s="79"/>
      <c r="E310" s="60" t="str">
        <f>IFERROR(INDEX(學生名單!$B:$I,MATCH($B310,學生名單!$H:$H,0),7),"")</f>
        <v/>
      </c>
      <c r="F310" s="60" t="str">
        <f>IFERROR(INDEX(學生名單!$B:$I,MATCH($B310,學生名單!$H:$H,0),5),"")</f>
        <v/>
      </c>
      <c r="G310" s="60" t="str">
        <f>IFERROR(INDEX(學生名單!$B:$I,MATCH($B310,學生名單!$H:$H,0),2),"")</f>
        <v/>
      </c>
      <c r="H310" s="61" t="str">
        <f>IFERROR(VLOOKUP($D310,大三學分表!$G:$J,2,FALSE),"")</f>
        <v/>
      </c>
      <c r="I310" s="61" t="str">
        <f>IFERROR(VLOOKUP($D310,大三學分表!$G:$J,4,FALSE),"")</f>
        <v/>
      </c>
      <c r="J310" s="80"/>
      <c r="K310" s="64"/>
      <c r="L310" s="65"/>
      <c r="M310" s="65"/>
      <c r="N310" s="62" t="str">
        <f>IFERROR(INDEX(學生名單!$B:$I,MATCH($B310,學生名單!$H:$H,0),8),"")</f>
        <v/>
      </c>
      <c r="O310" s="66"/>
    </row>
    <row r="311" spans="1:15" s="67" customFormat="1">
      <c r="A311" s="60" t="str">
        <f>IFERROR(INDEX(學生名單!$B:$I,MATCH($B311,學生名單!$H:$H,0),1),"")</f>
        <v/>
      </c>
      <c r="B311" s="81"/>
      <c r="C311" s="82"/>
      <c r="D311" s="79"/>
      <c r="E311" s="60" t="str">
        <f>IFERROR(INDEX(學生名單!$B:$I,MATCH($B311,學生名單!$H:$H,0),7),"")</f>
        <v/>
      </c>
      <c r="F311" s="60" t="str">
        <f>IFERROR(INDEX(學生名單!$B:$I,MATCH($B311,學生名單!$H:$H,0),5),"")</f>
        <v/>
      </c>
      <c r="G311" s="60" t="str">
        <f>IFERROR(INDEX(學生名單!$B:$I,MATCH($B311,學生名單!$H:$H,0),2),"")</f>
        <v/>
      </c>
      <c r="H311" s="61" t="str">
        <f>IFERROR(VLOOKUP($D311,大三學分表!$G:$J,2,FALSE),"")</f>
        <v/>
      </c>
      <c r="I311" s="61" t="str">
        <f>IFERROR(VLOOKUP($D311,大三學分表!$G:$J,4,FALSE),"")</f>
        <v/>
      </c>
      <c r="J311" s="80"/>
      <c r="K311" s="64"/>
      <c r="L311" s="65"/>
      <c r="M311" s="65"/>
      <c r="N311" s="62" t="str">
        <f>IFERROR(INDEX(學生名單!$B:$I,MATCH($B311,學生名單!$H:$H,0),8),"")</f>
        <v/>
      </c>
      <c r="O311" s="66"/>
    </row>
    <row r="312" spans="1:15" s="67" customFormat="1">
      <c r="A312" s="60" t="str">
        <f>IFERROR(INDEX(學生名單!$B:$I,MATCH($B312,學生名單!$H:$H,0),1),"")</f>
        <v/>
      </c>
      <c r="B312" s="81"/>
      <c r="C312" s="82"/>
      <c r="D312" s="79"/>
      <c r="E312" s="60" t="str">
        <f>IFERROR(INDEX(學生名單!$B:$I,MATCH($B312,學生名單!$H:$H,0),7),"")</f>
        <v/>
      </c>
      <c r="F312" s="60" t="str">
        <f>IFERROR(INDEX(學生名單!$B:$I,MATCH($B312,學生名單!$H:$H,0),5),"")</f>
        <v/>
      </c>
      <c r="G312" s="60" t="str">
        <f>IFERROR(INDEX(學生名單!$B:$I,MATCH($B312,學生名單!$H:$H,0),2),"")</f>
        <v/>
      </c>
      <c r="H312" s="61" t="str">
        <f>IFERROR(VLOOKUP($D312,大三學分表!$G:$J,2,FALSE),"")</f>
        <v/>
      </c>
      <c r="I312" s="61" t="str">
        <f>IFERROR(VLOOKUP($D312,大三學分表!$G:$J,4,FALSE),"")</f>
        <v/>
      </c>
      <c r="J312" s="80"/>
      <c r="K312" s="64"/>
      <c r="L312" s="65"/>
      <c r="M312" s="65"/>
      <c r="N312" s="62" t="str">
        <f>IFERROR(INDEX(學生名單!$B:$I,MATCH($B312,學生名單!$H:$H,0),8),"")</f>
        <v/>
      </c>
      <c r="O312" s="66"/>
    </row>
    <row r="313" spans="1:15" s="67" customFormat="1">
      <c r="A313" s="60" t="str">
        <f>IFERROR(INDEX(學生名單!$B:$I,MATCH($B313,學生名單!$H:$H,0),1),"")</f>
        <v/>
      </c>
      <c r="B313" s="81"/>
      <c r="C313" s="82"/>
      <c r="D313" s="79"/>
      <c r="E313" s="60" t="str">
        <f>IFERROR(INDEX(學生名單!$B:$I,MATCH($B313,學生名單!$H:$H,0),7),"")</f>
        <v/>
      </c>
      <c r="F313" s="60" t="str">
        <f>IFERROR(INDEX(學生名單!$B:$I,MATCH($B313,學生名單!$H:$H,0),5),"")</f>
        <v/>
      </c>
      <c r="G313" s="60" t="str">
        <f>IFERROR(INDEX(學生名單!$B:$I,MATCH($B313,學生名單!$H:$H,0),2),"")</f>
        <v/>
      </c>
      <c r="H313" s="61" t="str">
        <f>IFERROR(VLOOKUP($D313,大三學分表!$G:$J,2,FALSE),"")</f>
        <v/>
      </c>
      <c r="I313" s="61" t="str">
        <f>IFERROR(VLOOKUP($D313,大三學分表!$G:$J,4,FALSE),"")</f>
        <v/>
      </c>
      <c r="J313" s="80"/>
      <c r="K313" s="64"/>
      <c r="L313" s="65"/>
      <c r="M313" s="65"/>
      <c r="N313" s="62" t="str">
        <f>IFERROR(INDEX(學生名單!$B:$I,MATCH($B313,學生名單!$H:$H,0),8),"")</f>
        <v/>
      </c>
      <c r="O313" s="66"/>
    </row>
    <row r="314" spans="1:15" s="67" customFormat="1">
      <c r="A314" s="60" t="str">
        <f>IFERROR(INDEX(學生名單!$B:$I,MATCH($B314,學生名單!$H:$H,0),1),"")</f>
        <v/>
      </c>
      <c r="B314" s="81"/>
      <c r="C314" s="82"/>
      <c r="D314" s="79"/>
      <c r="E314" s="60" t="str">
        <f>IFERROR(INDEX(學生名單!$B:$I,MATCH($B314,學生名單!$H:$H,0),7),"")</f>
        <v/>
      </c>
      <c r="F314" s="60" t="str">
        <f>IFERROR(INDEX(學生名單!$B:$I,MATCH($B314,學生名單!$H:$H,0),5),"")</f>
        <v/>
      </c>
      <c r="G314" s="60" t="str">
        <f>IFERROR(INDEX(學生名單!$B:$I,MATCH($B314,學生名單!$H:$H,0),2),"")</f>
        <v/>
      </c>
      <c r="H314" s="61" t="str">
        <f>IFERROR(VLOOKUP($D314,大三學分表!$G:$J,2,FALSE),"")</f>
        <v/>
      </c>
      <c r="I314" s="61" t="str">
        <f>IFERROR(VLOOKUP($D314,大三學分表!$G:$J,4,FALSE),"")</f>
        <v/>
      </c>
      <c r="J314" s="80"/>
      <c r="K314" s="64"/>
      <c r="L314" s="65"/>
      <c r="M314" s="65"/>
      <c r="N314" s="62" t="str">
        <f>IFERROR(INDEX(學生名單!$B:$I,MATCH($B314,學生名單!$H:$H,0),8),"")</f>
        <v/>
      </c>
      <c r="O314" s="66"/>
    </row>
    <row r="315" spans="1:15" s="67" customFormat="1">
      <c r="A315" s="60" t="str">
        <f>IFERROR(INDEX(學生名單!$B:$I,MATCH($B315,學生名單!$H:$H,0),1),"")</f>
        <v/>
      </c>
      <c r="B315" s="81"/>
      <c r="C315" s="82"/>
      <c r="D315" s="79"/>
      <c r="E315" s="60" t="str">
        <f>IFERROR(INDEX(學生名單!$B:$I,MATCH($B315,學生名單!$H:$H,0),7),"")</f>
        <v/>
      </c>
      <c r="F315" s="60" t="str">
        <f>IFERROR(INDEX(學生名單!$B:$I,MATCH($B315,學生名單!$H:$H,0),5),"")</f>
        <v/>
      </c>
      <c r="G315" s="60" t="str">
        <f>IFERROR(INDEX(學生名單!$B:$I,MATCH($B315,學生名單!$H:$H,0),2),"")</f>
        <v/>
      </c>
      <c r="H315" s="61" t="str">
        <f>IFERROR(VLOOKUP($D315,大三學分表!$G:$J,2,FALSE),"")</f>
        <v/>
      </c>
      <c r="I315" s="61" t="str">
        <f>IFERROR(VLOOKUP($D315,大三學分表!$G:$J,4,FALSE),"")</f>
        <v/>
      </c>
      <c r="J315" s="80"/>
      <c r="K315" s="64"/>
      <c r="L315" s="65"/>
      <c r="M315" s="65"/>
      <c r="N315" s="62" t="str">
        <f>IFERROR(INDEX(學生名單!$B:$I,MATCH($B315,學生名單!$H:$H,0),8),"")</f>
        <v/>
      </c>
      <c r="O315" s="66"/>
    </row>
    <row r="316" spans="1:15" s="67" customFormat="1">
      <c r="A316" s="60" t="str">
        <f>IFERROR(INDEX(學生名單!$B:$I,MATCH($B316,學生名單!$H:$H,0),1),"")</f>
        <v/>
      </c>
      <c r="B316" s="81"/>
      <c r="C316" s="82"/>
      <c r="D316" s="79"/>
      <c r="E316" s="60" t="str">
        <f>IFERROR(INDEX(學生名單!$B:$I,MATCH($B316,學生名單!$H:$H,0),7),"")</f>
        <v/>
      </c>
      <c r="F316" s="60" t="str">
        <f>IFERROR(INDEX(學生名單!$B:$I,MATCH($B316,學生名單!$H:$H,0),5),"")</f>
        <v/>
      </c>
      <c r="G316" s="60" t="str">
        <f>IFERROR(INDEX(學生名單!$B:$I,MATCH($B316,學生名單!$H:$H,0),2),"")</f>
        <v/>
      </c>
      <c r="H316" s="61" t="str">
        <f>IFERROR(VLOOKUP($D316,大三學分表!$G:$J,2,FALSE),"")</f>
        <v/>
      </c>
      <c r="I316" s="61" t="str">
        <f>IFERROR(VLOOKUP($D316,大三學分表!$G:$J,4,FALSE),"")</f>
        <v/>
      </c>
      <c r="J316" s="80"/>
      <c r="K316" s="64"/>
      <c r="L316" s="65"/>
      <c r="M316" s="65"/>
      <c r="N316" s="62" t="str">
        <f>IFERROR(INDEX(學生名單!$B:$I,MATCH($B316,學生名單!$H:$H,0),8),"")</f>
        <v/>
      </c>
      <c r="O316" s="66"/>
    </row>
    <row r="317" spans="1:15" s="67" customFormat="1">
      <c r="A317" s="60" t="str">
        <f>IFERROR(INDEX(學生名單!$B:$I,MATCH($B317,學生名單!$H:$H,0),1),"")</f>
        <v/>
      </c>
      <c r="B317" s="81"/>
      <c r="C317" s="82"/>
      <c r="D317" s="79"/>
      <c r="E317" s="60" t="str">
        <f>IFERROR(INDEX(學生名單!$B:$I,MATCH($B317,學生名單!$H:$H,0),7),"")</f>
        <v/>
      </c>
      <c r="F317" s="60" t="str">
        <f>IFERROR(INDEX(學生名單!$B:$I,MATCH($B317,學生名單!$H:$H,0),5),"")</f>
        <v/>
      </c>
      <c r="G317" s="60" t="str">
        <f>IFERROR(INDEX(學生名單!$B:$I,MATCH($B317,學生名單!$H:$H,0),2),"")</f>
        <v/>
      </c>
      <c r="H317" s="61" t="str">
        <f>IFERROR(VLOOKUP($D317,大三學分表!$G:$J,2,FALSE),"")</f>
        <v/>
      </c>
      <c r="I317" s="61" t="str">
        <f>IFERROR(VLOOKUP($D317,大三學分表!$G:$J,4,FALSE),"")</f>
        <v/>
      </c>
      <c r="J317" s="80"/>
      <c r="K317" s="64"/>
      <c r="L317" s="65"/>
      <c r="M317" s="65"/>
      <c r="N317" s="62" t="str">
        <f>IFERROR(INDEX(學生名單!$B:$I,MATCH($B317,學生名單!$H:$H,0),8),"")</f>
        <v/>
      </c>
      <c r="O317" s="66"/>
    </row>
    <row r="318" spans="1:15" s="67" customFormat="1">
      <c r="A318" s="60" t="str">
        <f>IFERROR(INDEX(學生名單!$B:$I,MATCH($B318,學生名單!$H:$H,0),1),"")</f>
        <v/>
      </c>
      <c r="B318" s="81"/>
      <c r="C318" s="82"/>
      <c r="D318" s="79"/>
      <c r="E318" s="60" t="str">
        <f>IFERROR(INDEX(學生名單!$B:$I,MATCH($B318,學生名單!$H:$H,0),7),"")</f>
        <v/>
      </c>
      <c r="F318" s="60" t="str">
        <f>IFERROR(INDEX(學生名單!$B:$I,MATCH($B318,學生名單!$H:$H,0),5),"")</f>
        <v/>
      </c>
      <c r="G318" s="60" t="str">
        <f>IFERROR(INDEX(學生名單!$B:$I,MATCH($B318,學生名單!$H:$H,0),2),"")</f>
        <v/>
      </c>
      <c r="H318" s="61" t="str">
        <f>IFERROR(VLOOKUP($D318,大三學分表!$G:$J,2,FALSE),"")</f>
        <v/>
      </c>
      <c r="I318" s="61" t="str">
        <f>IFERROR(VLOOKUP($D318,大三學分表!$G:$J,4,FALSE),"")</f>
        <v/>
      </c>
      <c r="J318" s="80"/>
      <c r="K318" s="64"/>
      <c r="L318" s="65"/>
      <c r="M318" s="65"/>
      <c r="N318" s="62" t="str">
        <f>IFERROR(INDEX(學生名單!$B:$I,MATCH($B318,學生名單!$H:$H,0),8),"")</f>
        <v/>
      </c>
      <c r="O318" s="66"/>
    </row>
    <row r="319" spans="1:15" s="67" customFormat="1">
      <c r="A319" s="60" t="str">
        <f>IFERROR(INDEX(學生名單!$B:$I,MATCH($B319,學生名單!$H:$H,0),1),"")</f>
        <v/>
      </c>
      <c r="B319" s="81"/>
      <c r="C319" s="82"/>
      <c r="D319" s="79"/>
      <c r="E319" s="60" t="str">
        <f>IFERROR(INDEX(學生名單!$B:$I,MATCH($B319,學生名單!$H:$H,0),7),"")</f>
        <v/>
      </c>
      <c r="F319" s="60" t="str">
        <f>IFERROR(INDEX(學生名單!$B:$I,MATCH($B319,學生名單!$H:$H,0),5),"")</f>
        <v/>
      </c>
      <c r="G319" s="60" t="str">
        <f>IFERROR(INDEX(學生名單!$B:$I,MATCH($B319,學生名單!$H:$H,0),2),"")</f>
        <v/>
      </c>
      <c r="H319" s="61" t="str">
        <f>IFERROR(VLOOKUP($D319,大三學分表!$G:$J,2,FALSE),"")</f>
        <v/>
      </c>
      <c r="I319" s="61" t="str">
        <f>IFERROR(VLOOKUP($D319,大三學分表!$G:$J,4,FALSE),"")</f>
        <v/>
      </c>
      <c r="J319" s="80"/>
      <c r="K319" s="64"/>
      <c r="L319" s="65"/>
      <c r="M319" s="65"/>
      <c r="N319" s="62" t="str">
        <f>IFERROR(INDEX(學生名單!$B:$I,MATCH($B319,學生名單!$H:$H,0),8),"")</f>
        <v/>
      </c>
      <c r="O319" s="66"/>
    </row>
    <row r="320" spans="1:15" s="67" customFormat="1">
      <c r="A320" s="60" t="str">
        <f>IFERROR(INDEX(學生名單!$B:$I,MATCH($B320,學生名單!$H:$H,0),1),"")</f>
        <v/>
      </c>
      <c r="B320" s="81"/>
      <c r="C320" s="82"/>
      <c r="D320" s="79"/>
      <c r="E320" s="60" t="str">
        <f>IFERROR(INDEX(學生名單!$B:$I,MATCH($B320,學生名單!$H:$H,0),7),"")</f>
        <v/>
      </c>
      <c r="F320" s="60" t="str">
        <f>IFERROR(INDEX(學生名單!$B:$I,MATCH($B320,學生名單!$H:$H,0),5),"")</f>
        <v/>
      </c>
      <c r="G320" s="60" t="str">
        <f>IFERROR(INDEX(學生名單!$B:$I,MATCH($B320,學生名單!$H:$H,0),2),"")</f>
        <v/>
      </c>
      <c r="H320" s="61" t="str">
        <f>IFERROR(VLOOKUP($D320,大三學分表!$G:$J,2,FALSE),"")</f>
        <v/>
      </c>
      <c r="I320" s="61" t="str">
        <f>IFERROR(VLOOKUP($D320,大三學分表!$G:$J,4,FALSE),"")</f>
        <v/>
      </c>
      <c r="J320" s="80"/>
      <c r="K320" s="64"/>
      <c r="L320" s="65"/>
      <c r="M320" s="65"/>
      <c r="N320" s="62" t="str">
        <f>IFERROR(INDEX(學生名單!$B:$I,MATCH($B320,學生名單!$H:$H,0),8),"")</f>
        <v/>
      </c>
      <c r="O320" s="66"/>
    </row>
    <row r="321" spans="1:15" s="67" customFormat="1">
      <c r="A321" s="60" t="str">
        <f>IFERROR(INDEX(學生名單!$B:$I,MATCH($B321,學生名單!$H:$H,0),1),"")</f>
        <v/>
      </c>
      <c r="B321" s="81"/>
      <c r="C321" s="82"/>
      <c r="D321" s="79"/>
      <c r="E321" s="60" t="str">
        <f>IFERROR(INDEX(學生名單!$B:$I,MATCH($B321,學生名單!$H:$H,0),7),"")</f>
        <v/>
      </c>
      <c r="F321" s="60" t="str">
        <f>IFERROR(INDEX(學生名單!$B:$I,MATCH($B321,學生名單!$H:$H,0),5),"")</f>
        <v/>
      </c>
      <c r="G321" s="60" t="str">
        <f>IFERROR(INDEX(學生名單!$B:$I,MATCH($B321,學生名單!$H:$H,0),2),"")</f>
        <v/>
      </c>
      <c r="H321" s="61" t="str">
        <f>IFERROR(VLOOKUP($D321,大三學分表!$G:$J,2,FALSE),"")</f>
        <v/>
      </c>
      <c r="I321" s="61" t="str">
        <f>IFERROR(VLOOKUP($D321,大三學分表!$G:$J,4,FALSE),"")</f>
        <v/>
      </c>
      <c r="J321" s="80"/>
      <c r="K321" s="64"/>
      <c r="L321" s="65"/>
      <c r="M321" s="65"/>
      <c r="N321" s="62" t="str">
        <f>IFERROR(INDEX(學生名單!$B:$I,MATCH($B321,學生名單!$H:$H,0),8),"")</f>
        <v/>
      </c>
      <c r="O321" s="66"/>
    </row>
    <row r="322" spans="1:15" s="67" customFormat="1">
      <c r="A322" s="60" t="str">
        <f>IFERROR(INDEX(學生名單!$B:$I,MATCH($B322,學生名單!$H:$H,0),1),"")</f>
        <v/>
      </c>
      <c r="B322" s="81"/>
      <c r="C322" s="82"/>
      <c r="D322" s="79"/>
      <c r="E322" s="60" t="str">
        <f>IFERROR(INDEX(學生名單!$B:$I,MATCH($B322,學生名單!$H:$H,0),7),"")</f>
        <v/>
      </c>
      <c r="F322" s="60" t="str">
        <f>IFERROR(INDEX(學生名單!$B:$I,MATCH($B322,學生名單!$H:$H,0),5),"")</f>
        <v/>
      </c>
      <c r="G322" s="60" t="str">
        <f>IFERROR(INDEX(學生名單!$B:$I,MATCH($B322,學生名單!$H:$H,0),2),"")</f>
        <v/>
      </c>
      <c r="H322" s="61" t="str">
        <f>IFERROR(VLOOKUP($D322,大三學分表!$G:$J,2,FALSE),"")</f>
        <v/>
      </c>
      <c r="I322" s="61" t="str">
        <f>IFERROR(VLOOKUP($D322,大三學分表!$G:$J,4,FALSE),"")</f>
        <v/>
      </c>
      <c r="J322" s="80"/>
      <c r="K322" s="64"/>
      <c r="L322" s="65"/>
      <c r="M322" s="65"/>
      <c r="N322" s="62" t="str">
        <f>IFERROR(INDEX(學生名單!$B:$I,MATCH($B322,學生名單!$H:$H,0),8),"")</f>
        <v/>
      </c>
      <c r="O322" s="66"/>
    </row>
    <row r="323" spans="1:15" s="67" customFormat="1">
      <c r="A323" s="60" t="str">
        <f>IFERROR(INDEX(學生名單!$B:$I,MATCH($B323,學生名單!$H:$H,0),1),"")</f>
        <v/>
      </c>
      <c r="B323" s="81"/>
      <c r="C323" s="82"/>
      <c r="D323" s="79"/>
      <c r="E323" s="60" t="str">
        <f>IFERROR(INDEX(學生名單!$B:$I,MATCH($B323,學生名單!$H:$H,0),7),"")</f>
        <v/>
      </c>
      <c r="F323" s="60" t="str">
        <f>IFERROR(INDEX(學生名單!$B:$I,MATCH($B323,學生名單!$H:$H,0),5),"")</f>
        <v/>
      </c>
      <c r="G323" s="60" t="str">
        <f>IFERROR(INDEX(學生名單!$B:$I,MATCH($B323,學生名單!$H:$H,0),2),"")</f>
        <v/>
      </c>
      <c r="H323" s="61" t="str">
        <f>IFERROR(VLOOKUP($D323,大三學分表!$G:$J,2,FALSE),"")</f>
        <v/>
      </c>
      <c r="I323" s="61" t="str">
        <f>IFERROR(VLOOKUP($D323,大三學分表!$G:$J,4,FALSE),"")</f>
        <v/>
      </c>
      <c r="J323" s="80"/>
      <c r="K323" s="64"/>
      <c r="L323" s="65"/>
      <c r="M323" s="65"/>
      <c r="N323" s="62" t="str">
        <f>IFERROR(INDEX(學生名單!$B:$I,MATCH($B323,學生名單!$H:$H,0),8),"")</f>
        <v/>
      </c>
      <c r="O323" s="66"/>
    </row>
    <row r="324" spans="1:15" s="67" customFormat="1">
      <c r="A324" s="60" t="str">
        <f>IFERROR(INDEX(學生名單!$B:$I,MATCH($B324,學生名單!$H:$H,0),1),"")</f>
        <v/>
      </c>
      <c r="B324" s="81"/>
      <c r="C324" s="82"/>
      <c r="D324" s="79"/>
      <c r="E324" s="60" t="str">
        <f>IFERROR(INDEX(學生名單!$B:$I,MATCH($B324,學生名單!$H:$H,0),7),"")</f>
        <v/>
      </c>
      <c r="F324" s="60" t="str">
        <f>IFERROR(INDEX(學生名單!$B:$I,MATCH($B324,學生名單!$H:$H,0),5),"")</f>
        <v/>
      </c>
      <c r="G324" s="60" t="str">
        <f>IFERROR(INDEX(學生名單!$B:$I,MATCH($B324,學生名單!$H:$H,0),2),"")</f>
        <v/>
      </c>
      <c r="H324" s="61" t="str">
        <f>IFERROR(VLOOKUP($D324,大三學分表!$G:$J,2,FALSE),"")</f>
        <v/>
      </c>
      <c r="I324" s="61" t="str">
        <f>IFERROR(VLOOKUP($D324,大三學分表!$G:$J,4,FALSE),"")</f>
        <v/>
      </c>
      <c r="J324" s="80"/>
      <c r="K324" s="64"/>
      <c r="L324" s="65"/>
      <c r="M324" s="65"/>
      <c r="N324" s="62" t="str">
        <f>IFERROR(INDEX(學生名單!$B:$I,MATCH($B324,學生名單!$H:$H,0),8),"")</f>
        <v/>
      </c>
      <c r="O324" s="66"/>
    </row>
    <row r="325" spans="1:15" s="67" customFormat="1">
      <c r="A325" s="60" t="str">
        <f>IFERROR(INDEX(學生名單!$B:$I,MATCH($B325,學生名單!$H:$H,0),1),"")</f>
        <v/>
      </c>
      <c r="B325" s="81"/>
      <c r="C325" s="82"/>
      <c r="D325" s="79"/>
      <c r="E325" s="60" t="str">
        <f>IFERROR(INDEX(學生名單!$B:$I,MATCH($B325,學生名單!$H:$H,0),7),"")</f>
        <v/>
      </c>
      <c r="F325" s="60" t="str">
        <f>IFERROR(INDEX(學生名單!$B:$I,MATCH($B325,學生名單!$H:$H,0),5),"")</f>
        <v/>
      </c>
      <c r="G325" s="60" t="str">
        <f>IFERROR(INDEX(學生名單!$B:$I,MATCH($B325,學生名單!$H:$H,0),2),"")</f>
        <v/>
      </c>
      <c r="H325" s="61" t="str">
        <f>IFERROR(VLOOKUP($D325,大三學分表!$G:$J,2,FALSE),"")</f>
        <v/>
      </c>
      <c r="I325" s="61" t="str">
        <f>IFERROR(VLOOKUP($D325,大三學分表!$G:$J,4,FALSE),"")</f>
        <v/>
      </c>
      <c r="J325" s="80"/>
      <c r="K325" s="64"/>
      <c r="L325" s="65"/>
      <c r="M325" s="65"/>
      <c r="N325" s="62" t="str">
        <f>IFERROR(INDEX(學生名單!$B:$I,MATCH($B325,學生名單!$H:$H,0),8),"")</f>
        <v/>
      </c>
      <c r="O325" s="66"/>
    </row>
    <row r="326" spans="1:15" s="67" customFormat="1">
      <c r="A326" s="60" t="str">
        <f>IFERROR(INDEX(學生名單!$B:$I,MATCH($B326,學生名單!$H:$H,0),1),"")</f>
        <v/>
      </c>
      <c r="B326" s="81"/>
      <c r="C326" s="82"/>
      <c r="D326" s="79"/>
      <c r="E326" s="60" t="str">
        <f>IFERROR(INDEX(學生名單!$B:$I,MATCH($B326,學生名單!$H:$H,0),7),"")</f>
        <v/>
      </c>
      <c r="F326" s="60" t="str">
        <f>IFERROR(INDEX(學生名單!$B:$I,MATCH($B326,學生名單!$H:$H,0),5),"")</f>
        <v/>
      </c>
      <c r="G326" s="60" t="str">
        <f>IFERROR(INDEX(學生名單!$B:$I,MATCH($B326,學生名單!$H:$H,0),2),"")</f>
        <v/>
      </c>
      <c r="H326" s="61" t="str">
        <f>IFERROR(VLOOKUP($D326,大三學分表!$G:$J,2,FALSE),"")</f>
        <v/>
      </c>
      <c r="I326" s="61" t="str">
        <f>IFERROR(VLOOKUP($D326,大三學分表!$G:$J,4,FALSE),"")</f>
        <v/>
      </c>
      <c r="J326" s="80"/>
      <c r="K326" s="64"/>
      <c r="L326" s="65"/>
      <c r="M326" s="65"/>
      <c r="N326" s="62" t="str">
        <f>IFERROR(INDEX(學生名單!$B:$I,MATCH($B326,學生名單!$H:$H,0),8),"")</f>
        <v/>
      </c>
      <c r="O326" s="66"/>
    </row>
    <row r="327" spans="1:15" s="67" customFormat="1">
      <c r="A327" s="60" t="str">
        <f>IFERROR(INDEX(學生名單!$B:$I,MATCH($B327,學生名單!$H:$H,0),1),"")</f>
        <v/>
      </c>
      <c r="B327" s="81"/>
      <c r="C327" s="82"/>
      <c r="D327" s="79"/>
      <c r="E327" s="60" t="str">
        <f>IFERROR(INDEX(學生名單!$B:$I,MATCH($B327,學生名單!$H:$H,0),7),"")</f>
        <v/>
      </c>
      <c r="F327" s="60" t="str">
        <f>IFERROR(INDEX(學生名單!$B:$I,MATCH($B327,學生名單!$H:$H,0),5),"")</f>
        <v/>
      </c>
      <c r="G327" s="60" t="str">
        <f>IFERROR(INDEX(學生名單!$B:$I,MATCH($B327,學生名單!$H:$H,0),2),"")</f>
        <v/>
      </c>
      <c r="H327" s="61" t="str">
        <f>IFERROR(VLOOKUP($D327,大三學分表!$G:$J,2,FALSE),"")</f>
        <v/>
      </c>
      <c r="I327" s="61" t="str">
        <f>IFERROR(VLOOKUP($D327,大三學分表!$G:$J,4,FALSE),"")</f>
        <v/>
      </c>
      <c r="J327" s="80"/>
      <c r="K327" s="64"/>
      <c r="L327" s="65"/>
      <c r="M327" s="65"/>
      <c r="N327" s="62" t="str">
        <f>IFERROR(INDEX(學生名單!$B:$I,MATCH($B327,學生名單!$H:$H,0),8),"")</f>
        <v/>
      </c>
      <c r="O327" s="66"/>
    </row>
    <row r="328" spans="1:15" s="67" customFormat="1">
      <c r="A328" s="60" t="str">
        <f>IFERROR(INDEX(學生名單!$B:$I,MATCH($B328,學生名單!$H:$H,0),1),"")</f>
        <v/>
      </c>
      <c r="B328" s="81"/>
      <c r="C328" s="82"/>
      <c r="D328" s="79"/>
      <c r="E328" s="60" t="str">
        <f>IFERROR(INDEX(學生名單!$B:$I,MATCH($B328,學生名單!$H:$H,0),7),"")</f>
        <v/>
      </c>
      <c r="F328" s="60" t="str">
        <f>IFERROR(INDEX(學生名單!$B:$I,MATCH($B328,學生名單!$H:$H,0),5),"")</f>
        <v/>
      </c>
      <c r="G328" s="60" t="str">
        <f>IFERROR(INDEX(學生名單!$B:$I,MATCH($B328,學生名單!$H:$H,0),2),"")</f>
        <v/>
      </c>
      <c r="H328" s="61" t="str">
        <f>IFERROR(VLOOKUP($D328,大三學分表!$G:$J,2,FALSE),"")</f>
        <v/>
      </c>
      <c r="I328" s="61" t="str">
        <f>IFERROR(VLOOKUP($D328,大三學分表!$G:$J,4,FALSE),"")</f>
        <v/>
      </c>
      <c r="J328" s="80"/>
      <c r="K328" s="64"/>
      <c r="L328" s="65"/>
      <c r="M328" s="65"/>
      <c r="N328" s="62" t="str">
        <f>IFERROR(INDEX(學生名單!$B:$I,MATCH($B328,學生名單!$H:$H,0),8),"")</f>
        <v/>
      </c>
      <c r="O328" s="66"/>
    </row>
    <row r="329" spans="1:15" s="67" customFormat="1">
      <c r="A329" s="60" t="str">
        <f>IFERROR(INDEX(學生名單!$B:$I,MATCH($B329,學生名單!$H:$H,0),1),"")</f>
        <v/>
      </c>
      <c r="B329" s="81"/>
      <c r="C329" s="82"/>
      <c r="D329" s="79"/>
      <c r="E329" s="60" t="str">
        <f>IFERROR(INDEX(學生名單!$B:$I,MATCH($B329,學生名單!$H:$H,0),7),"")</f>
        <v/>
      </c>
      <c r="F329" s="60" t="str">
        <f>IFERROR(INDEX(學生名單!$B:$I,MATCH($B329,學生名單!$H:$H,0),5),"")</f>
        <v/>
      </c>
      <c r="G329" s="60" t="str">
        <f>IFERROR(INDEX(學生名單!$B:$I,MATCH($B329,學生名單!$H:$H,0),2),"")</f>
        <v/>
      </c>
      <c r="H329" s="61" t="str">
        <f>IFERROR(VLOOKUP($D329,大三學分表!$G:$J,2,FALSE),"")</f>
        <v/>
      </c>
      <c r="I329" s="61" t="str">
        <f>IFERROR(VLOOKUP($D329,大三學分表!$G:$J,4,FALSE),"")</f>
        <v/>
      </c>
      <c r="J329" s="80"/>
      <c r="K329" s="64"/>
      <c r="L329" s="65"/>
      <c r="M329" s="65"/>
      <c r="N329" s="62" t="str">
        <f>IFERROR(INDEX(學生名單!$B:$I,MATCH($B329,學生名單!$H:$H,0),8),"")</f>
        <v/>
      </c>
      <c r="O329" s="66"/>
    </row>
    <row r="330" spans="1:15" s="67" customFormat="1">
      <c r="A330" s="60" t="str">
        <f>IFERROR(INDEX(學生名單!$B:$I,MATCH($B330,學生名單!$H:$H,0),1),"")</f>
        <v/>
      </c>
      <c r="B330" s="81"/>
      <c r="C330" s="82"/>
      <c r="D330" s="79"/>
      <c r="E330" s="60" t="str">
        <f>IFERROR(INDEX(學生名單!$B:$I,MATCH($B330,學生名單!$H:$H,0),7),"")</f>
        <v/>
      </c>
      <c r="F330" s="60" t="str">
        <f>IFERROR(INDEX(學生名單!$B:$I,MATCH($B330,學生名單!$H:$H,0),5),"")</f>
        <v/>
      </c>
      <c r="G330" s="60" t="str">
        <f>IFERROR(INDEX(學生名單!$B:$I,MATCH($B330,學生名單!$H:$H,0),2),"")</f>
        <v/>
      </c>
      <c r="H330" s="61" t="str">
        <f>IFERROR(VLOOKUP($D330,大三學分表!$G:$J,2,FALSE),"")</f>
        <v/>
      </c>
      <c r="I330" s="61" t="str">
        <f>IFERROR(VLOOKUP($D330,大三學分表!$G:$J,4,FALSE),"")</f>
        <v/>
      </c>
      <c r="J330" s="80"/>
      <c r="K330" s="64"/>
      <c r="L330" s="65"/>
      <c r="M330" s="65"/>
      <c r="N330" s="62" t="str">
        <f>IFERROR(INDEX(學生名單!$B:$I,MATCH($B330,學生名單!$H:$H,0),8),"")</f>
        <v/>
      </c>
      <c r="O330" s="66"/>
    </row>
    <row r="331" spans="1:15" s="67" customFormat="1">
      <c r="A331" s="60" t="str">
        <f>IFERROR(INDEX(學生名單!$B:$I,MATCH($B331,學生名單!$H:$H,0),1),"")</f>
        <v/>
      </c>
      <c r="B331" s="81"/>
      <c r="C331" s="82"/>
      <c r="D331" s="79"/>
      <c r="E331" s="60" t="str">
        <f>IFERROR(INDEX(學生名單!$B:$I,MATCH($B331,學生名單!$H:$H,0),7),"")</f>
        <v/>
      </c>
      <c r="F331" s="60" t="str">
        <f>IFERROR(INDEX(學生名單!$B:$I,MATCH($B331,學生名單!$H:$H,0),5),"")</f>
        <v/>
      </c>
      <c r="G331" s="60" t="str">
        <f>IFERROR(INDEX(學生名單!$B:$I,MATCH($B331,學生名單!$H:$H,0),2),"")</f>
        <v/>
      </c>
      <c r="H331" s="61" t="str">
        <f>IFERROR(VLOOKUP($D331,大三學分表!$G:$J,2,FALSE),"")</f>
        <v/>
      </c>
      <c r="I331" s="61" t="str">
        <f>IFERROR(VLOOKUP($D331,大三學分表!$G:$J,4,FALSE),"")</f>
        <v/>
      </c>
      <c r="J331" s="80"/>
      <c r="K331" s="64"/>
      <c r="L331" s="65"/>
      <c r="M331" s="65"/>
      <c r="N331" s="62" t="str">
        <f>IFERROR(INDEX(學生名單!$B:$I,MATCH($B331,學生名單!$H:$H,0),8),"")</f>
        <v/>
      </c>
      <c r="O331" s="66"/>
    </row>
    <row r="332" spans="1:15" s="67" customFormat="1">
      <c r="A332" s="60" t="str">
        <f>IFERROR(INDEX(學生名單!$B:$I,MATCH($B332,學生名單!$H:$H,0),1),"")</f>
        <v/>
      </c>
      <c r="B332" s="81"/>
      <c r="C332" s="82"/>
      <c r="D332" s="79"/>
      <c r="E332" s="60" t="str">
        <f>IFERROR(INDEX(學生名單!$B:$I,MATCH($B332,學生名單!$H:$H,0),7),"")</f>
        <v/>
      </c>
      <c r="F332" s="60" t="str">
        <f>IFERROR(INDEX(學生名單!$B:$I,MATCH($B332,學生名單!$H:$H,0),5),"")</f>
        <v/>
      </c>
      <c r="G332" s="60" t="str">
        <f>IFERROR(INDEX(學生名單!$B:$I,MATCH($B332,學生名單!$H:$H,0),2),"")</f>
        <v/>
      </c>
      <c r="H332" s="61" t="str">
        <f>IFERROR(VLOOKUP($D332,大三學分表!$G:$J,2,FALSE),"")</f>
        <v/>
      </c>
      <c r="I332" s="61" t="str">
        <f>IFERROR(VLOOKUP($D332,大三學分表!$G:$J,4,FALSE),"")</f>
        <v/>
      </c>
      <c r="J332" s="80"/>
      <c r="K332" s="64"/>
      <c r="L332" s="65"/>
      <c r="M332" s="65"/>
      <c r="N332" s="62" t="str">
        <f>IFERROR(INDEX(學生名單!$B:$I,MATCH($B332,學生名單!$H:$H,0),8),"")</f>
        <v/>
      </c>
      <c r="O332" s="66"/>
    </row>
    <row r="333" spans="1:15" s="67" customFormat="1">
      <c r="A333" s="60" t="str">
        <f>IFERROR(INDEX(學生名單!$B:$I,MATCH($B333,學生名單!$H:$H,0),1),"")</f>
        <v/>
      </c>
      <c r="B333" s="81"/>
      <c r="C333" s="82"/>
      <c r="D333" s="79"/>
      <c r="E333" s="60" t="str">
        <f>IFERROR(INDEX(學生名單!$B:$I,MATCH($B333,學生名單!$H:$H,0),7),"")</f>
        <v/>
      </c>
      <c r="F333" s="60" t="str">
        <f>IFERROR(INDEX(學生名單!$B:$I,MATCH($B333,學生名單!$H:$H,0),5),"")</f>
        <v/>
      </c>
      <c r="G333" s="60" t="str">
        <f>IFERROR(INDEX(學生名單!$B:$I,MATCH($B333,學生名單!$H:$H,0),2),"")</f>
        <v/>
      </c>
      <c r="H333" s="61" t="str">
        <f>IFERROR(VLOOKUP($D333,大三學分表!$G:$J,2,FALSE),"")</f>
        <v/>
      </c>
      <c r="I333" s="61" t="str">
        <f>IFERROR(VLOOKUP($D333,大三學分表!$G:$J,4,FALSE),"")</f>
        <v/>
      </c>
      <c r="J333" s="80"/>
      <c r="K333" s="64"/>
      <c r="L333" s="65"/>
      <c r="M333" s="65"/>
      <c r="N333" s="62" t="str">
        <f>IFERROR(INDEX(學生名單!$B:$I,MATCH($B333,學生名單!$H:$H,0),8),"")</f>
        <v/>
      </c>
      <c r="O333" s="66"/>
    </row>
    <row r="334" spans="1:15" s="67" customFormat="1">
      <c r="A334" s="60" t="str">
        <f>IFERROR(INDEX(學生名單!$B:$I,MATCH($B334,學生名單!$H:$H,0),1),"")</f>
        <v/>
      </c>
      <c r="B334" s="81"/>
      <c r="C334" s="82"/>
      <c r="D334" s="79"/>
      <c r="E334" s="60" t="str">
        <f>IFERROR(INDEX(學生名單!$B:$I,MATCH($B334,學生名單!$H:$H,0),7),"")</f>
        <v/>
      </c>
      <c r="F334" s="60" t="str">
        <f>IFERROR(INDEX(學生名單!$B:$I,MATCH($B334,學生名單!$H:$H,0),5),"")</f>
        <v/>
      </c>
      <c r="G334" s="60" t="str">
        <f>IFERROR(INDEX(學生名單!$B:$I,MATCH($B334,學生名單!$H:$H,0),2),"")</f>
        <v/>
      </c>
      <c r="H334" s="61" t="str">
        <f>IFERROR(VLOOKUP($D334,大三學分表!$G:$J,2,FALSE),"")</f>
        <v/>
      </c>
      <c r="I334" s="61" t="str">
        <f>IFERROR(VLOOKUP($D334,大三學分表!$G:$J,4,FALSE),"")</f>
        <v/>
      </c>
      <c r="J334" s="80"/>
      <c r="K334" s="64"/>
      <c r="L334" s="65"/>
      <c r="M334" s="65"/>
      <c r="N334" s="62" t="str">
        <f>IFERROR(INDEX(學生名單!$B:$I,MATCH($B334,學生名單!$H:$H,0),8),"")</f>
        <v/>
      </c>
      <c r="O334" s="66"/>
    </row>
    <row r="335" spans="1:15" s="67" customFormat="1">
      <c r="A335" s="60" t="str">
        <f>IFERROR(INDEX(學生名單!$B:$I,MATCH($B335,學生名單!$H:$H,0),1),"")</f>
        <v/>
      </c>
      <c r="B335" s="81"/>
      <c r="C335" s="82"/>
      <c r="D335" s="79"/>
      <c r="E335" s="60" t="str">
        <f>IFERROR(INDEX(學生名單!$B:$I,MATCH($B335,學生名單!$H:$H,0),7),"")</f>
        <v/>
      </c>
      <c r="F335" s="60" t="str">
        <f>IFERROR(INDEX(學生名單!$B:$I,MATCH($B335,學生名單!$H:$H,0),5),"")</f>
        <v/>
      </c>
      <c r="G335" s="60" t="str">
        <f>IFERROR(INDEX(學生名單!$B:$I,MATCH($B335,學生名單!$H:$H,0),2),"")</f>
        <v/>
      </c>
      <c r="H335" s="61" t="str">
        <f>IFERROR(VLOOKUP($D335,大三學分表!$G:$J,2,FALSE),"")</f>
        <v/>
      </c>
      <c r="I335" s="61" t="str">
        <f>IFERROR(VLOOKUP($D335,大三學分表!$G:$J,4,FALSE),"")</f>
        <v/>
      </c>
      <c r="J335" s="80"/>
      <c r="K335" s="64"/>
      <c r="L335" s="65"/>
      <c r="M335" s="65"/>
      <c r="N335" s="62" t="str">
        <f>IFERROR(INDEX(學生名單!$B:$I,MATCH($B335,學生名單!$H:$H,0),8),"")</f>
        <v/>
      </c>
      <c r="O335" s="66"/>
    </row>
    <row r="336" spans="1:15" s="67" customFormat="1">
      <c r="A336" s="60" t="str">
        <f>IFERROR(INDEX(學生名單!$B:$I,MATCH($B336,學生名單!$H:$H,0),1),"")</f>
        <v/>
      </c>
      <c r="B336" s="81"/>
      <c r="C336" s="82"/>
      <c r="D336" s="79"/>
      <c r="E336" s="60" t="str">
        <f>IFERROR(INDEX(學生名單!$B:$I,MATCH($B336,學生名單!$H:$H,0),7),"")</f>
        <v/>
      </c>
      <c r="F336" s="60" t="str">
        <f>IFERROR(INDEX(學生名單!$B:$I,MATCH($B336,學生名單!$H:$H,0),5),"")</f>
        <v/>
      </c>
      <c r="G336" s="60" t="str">
        <f>IFERROR(INDEX(學生名單!$B:$I,MATCH($B336,學生名單!$H:$H,0),2),"")</f>
        <v/>
      </c>
      <c r="H336" s="61" t="str">
        <f>IFERROR(VLOOKUP($D336,大三學分表!$G:$J,2,FALSE),"")</f>
        <v/>
      </c>
      <c r="I336" s="61" t="str">
        <f>IFERROR(VLOOKUP($D336,大三學分表!$G:$J,4,FALSE),"")</f>
        <v/>
      </c>
      <c r="J336" s="80"/>
      <c r="K336" s="64"/>
      <c r="L336" s="65"/>
      <c r="M336" s="65"/>
      <c r="N336" s="62" t="str">
        <f>IFERROR(INDEX(學生名單!$B:$I,MATCH($B336,學生名單!$H:$H,0),8),"")</f>
        <v/>
      </c>
      <c r="O336" s="66"/>
    </row>
    <row r="337" spans="1:15" s="67" customFormat="1">
      <c r="A337" s="60" t="str">
        <f>IFERROR(INDEX(學生名單!$B:$I,MATCH($B337,學生名單!$H:$H,0),1),"")</f>
        <v/>
      </c>
      <c r="B337" s="81"/>
      <c r="C337" s="82"/>
      <c r="D337" s="79"/>
      <c r="E337" s="60" t="str">
        <f>IFERROR(INDEX(學生名單!$B:$I,MATCH($B337,學生名單!$H:$H,0),7),"")</f>
        <v/>
      </c>
      <c r="F337" s="60" t="str">
        <f>IFERROR(INDEX(學生名單!$B:$I,MATCH($B337,學生名單!$H:$H,0),5),"")</f>
        <v/>
      </c>
      <c r="G337" s="60" t="str">
        <f>IFERROR(INDEX(學生名單!$B:$I,MATCH($B337,學生名單!$H:$H,0),2),"")</f>
        <v/>
      </c>
      <c r="H337" s="61" t="str">
        <f>IFERROR(VLOOKUP($D337,大三學分表!$G:$J,2,FALSE),"")</f>
        <v/>
      </c>
      <c r="I337" s="61" t="str">
        <f>IFERROR(VLOOKUP($D337,大三學分表!$G:$J,4,FALSE),"")</f>
        <v/>
      </c>
      <c r="J337" s="80"/>
      <c r="K337" s="64"/>
      <c r="L337" s="65"/>
      <c r="M337" s="65"/>
      <c r="N337" s="62" t="str">
        <f>IFERROR(INDEX(學生名單!$B:$I,MATCH($B337,學生名單!$H:$H,0),8),"")</f>
        <v/>
      </c>
      <c r="O337" s="66"/>
    </row>
    <row r="338" spans="1:15" s="67" customFormat="1">
      <c r="A338" s="60" t="str">
        <f>IFERROR(INDEX(學生名單!$B:$I,MATCH($B338,學生名單!$H:$H,0),1),"")</f>
        <v/>
      </c>
      <c r="B338" s="81"/>
      <c r="C338" s="82"/>
      <c r="D338" s="79"/>
      <c r="E338" s="60" t="str">
        <f>IFERROR(INDEX(學生名單!$B:$I,MATCH($B338,學生名單!$H:$H,0),7),"")</f>
        <v/>
      </c>
      <c r="F338" s="60" t="str">
        <f>IFERROR(INDEX(學生名單!$B:$I,MATCH($B338,學生名單!$H:$H,0),5),"")</f>
        <v/>
      </c>
      <c r="G338" s="60" t="str">
        <f>IFERROR(INDEX(學生名單!$B:$I,MATCH($B338,學生名單!$H:$H,0),2),"")</f>
        <v/>
      </c>
      <c r="H338" s="61" t="str">
        <f>IFERROR(VLOOKUP($D338,大三學分表!$G:$J,2,FALSE),"")</f>
        <v/>
      </c>
      <c r="I338" s="61" t="str">
        <f>IFERROR(VLOOKUP($D338,大三學分表!$G:$J,4,FALSE),"")</f>
        <v/>
      </c>
      <c r="J338" s="80"/>
      <c r="K338" s="64"/>
      <c r="L338" s="65"/>
      <c r="M338" s="65"/>
      <c r="N338" s="62" t="str">
        <f>IFERROR(INDEX(學生名單!$B:$I,MATCH($B338,學生名單!$H:$H,0),8),"")</f>
        <v/>
      </c>
      <c r="O338" s="66"/>
    </row>
    <row r="339" spans="1:15" s="67" customFormat="1">
      <c r="A339" s="60" t="str">
        <f>IFERROR(INDEX(學生名單!$B:$I,MATCH($B339,學生名單!$H:$H,0),1),"")</f>
        <v/>
      </c>
      <c r="B339" s="81"/>
      <c r="C339" s="82"/>
      <c r="D339" s="79"/>
      <c r="E339" s="60" t="str">
        <f>IFERROR(INDEX(學生名單!$B:$I,MATCH($B339,學生名單!$H:$H,0),7),"")</f>
        <v/>
      </c>
      <c r="F339" s="60" t="str">
        <f>IFERROR(INDEX(學生名單!$B:$I,MATCH($B339,學生名單!$H:$H,0),5),"")</f>
        <v/>
      </c>
      <c r="G339" s="60" t="str">
        <f>IFERROR(INDEX(學生名單!$B:$I,MATCH($B339,學生名單!$H:$H,0),2),"")</f>
        <v/>
      </c>
      <c r="H339" s="61" t="str">
        <f>IFERROR(VLOOKUP($D339,大三學分表!$G:$J,2,FALSE),"")</f>
        <v/>
      </c>
      <c r="I339" s="61" t="str">
        <f>IFERROR(VLOOKUP($D339,大三學分表!$G:$J,4,FALSE),"")</f>
        <v/>
      </c>
      <c r="J339" s="80"/>
      <c r="K339" s="64"/>
      <c r="L339" s="65"/>
      <c r="M339" s="65"/>
      <c r="N339" s="62" t="str">
        <f>IFERROR(INDEX(學生名單!$B:$I,MATCH($B339,學生名單!$H:$H,0),8),"")</f>
        <v/>
      </c>
      <c r="O339" s="66"/>
    </row>
    <row r="340" spans="1:15" s="67" customFormat="1">
      <c r="A340" s="60" t="str">
        <f>IFERROR(INDEX(學生名單!$B:$I,MATCH($B340,學生名單!$H:$H,0),1),"")</f>
        <v/>
      </c>
      <c r="B340" s="81"/>
      <c r="C340" s="82"/>
      <c r="D340" s="79"/>
      <c r="E340" s="60" t="str">
        <f>IFERROR(INDEX(學生名單!$B:$I,MATCH($B340,學生名單!$H:$H,0),7),"")</f>
        <v/>
      </c>
      <c r="F340" s="60" t="str">
        <f>IFERROR(INDEX(學生名單!$B:$I,MATCH($B340,學生名單!$H:$H,0),5),"")</f>
        <v/>
      </c>
      <c r="G340" s="60" t="str">
        <f>IFERROR(INDEX(學生名單!$B:$I,MATCH($B340,學生名單!$H:$H,0),2),"")</f>
        <v/>
      </c>
      <c r="H340" s="61" t="str">
        <f>IFERROR(VLOOKUP($D340,大三學分表!$G:$J,2,FALSE),"")</f>
        <v/>
      </c>
      <c r="I340" s="61" t="str">
        <f>IFERROR(VLOOKUP($D340,大三學分表!$G:$J,4,FALSE),"")</f>
        <v/>
      </c>
      <c r="J340" s="80"/>
      <c r="K340" s="64"/>
      <c r="L340" s="65"/>
      <c r="M340" s="65"/>
      <c r="N340" s="62" t="str">
        <f>IFERROR(INDEX(學生名單!$B:$I,MATCH($B340,學生名單!$H:$H,0),8),"")</f>
        <v/>
      </c>
      <c r="O340" s="66"/>
    </row>
    <row r="341" spans="1:15" s="67" customFormat="1">
      <c r="A341" s="60" t="str">
        <f>IFERROR(INDEX(學生名單!$B:$I,MATCH($B341,學生名單!$H:$H,0),1),"")</f>
        <v/>
      </c>
      <c r="B341" s="81"/>
      <c r="C341" s="82"/>
      <c r="D341" s="79"/>
      <c r="E341" s="60" t="str">
        <f>IFERROR(INDEX(學生名單!$B:$I,MATCH($B341,學生名單!$H:$H,0),7),"")</f>
        <v/>
      </c>
      <c r="F341" s="60" t="str">
        <f>IFERROR(INDEX(學生名單!$B:$I,MATCH($B341,學生名單!$H:$H,0),5),"")</f>
        <v/>
      </c>
      <c r="G341" s="60" t="str">
        <f>IFERROR(INDEX(學生名單!$B:$I,MATCH($B341,學生名單!$H:$H,0),2),"")</f>
        <v/>
      </c>
      <c r="H341" s="61" t="str">
        <f>IFERROR(VLOOKUP($D341,大三學分表!$G:$J,2,FALSE),"")</f>
        <v/>
      </c>
      <c r="I341" s="61" t="str">
        <f>IFERROR(VLOOKUP($D341,大三學分表!$G:$J,4,FALSE),"")</f>
        <v/>
      </c>
      <c r="J341" s="80"/>
      <c r="K341" s="64"/>
      <c r="L341" s="65"/>
      <c r="M341" s="65"/>
      <c r="N341" s="62" t="str">
        <f>IFERROR(INDEX(學生名單!$B:$I,MATCH($B341,學生名單!$H:$H,0),8),"")</f>
        <v/>
      </c>
      <c r="O341" s="66"/>
    </row>
    <row r="342" spans="1:15" s="67" customFormat="1">
      <c r="A342" s="60" t="str">
        <f>IFERROR(INDEX(學生名單!$B:$I,MATCH($B342,學生名單!$H:$H,0),1),"")</f>
        <v/>
      </c>
      <c r="B342" s="81"/>
      <c r="C342" s="82"/>
      <c r="D342" s="79"/>
      <c r="E342" s="60" t="str">
        <f>IFERROR(INDEX(學生名單!$B:$I,MATCH($B342,學生名單!$H:$H,0),7),"")</f>
        <v/>
      </c>
      <c r="F342" s="60" t="str">
        <f>IFERROR(INDEX(學生名單!$B:$I,MATCH($B342,學生名單!$H:$H,0),5),"")</f>
        <v/>
      </c>
      <c r="G342" s="60" t="str">
        <f>IFERROR(INDEX(學生名單!$B:$I,MATCH($B342,學生名單!$H:$H,0),2),"")</f>
        <v/>
      </c>
      <c r="H342" s="61" t="str">
        <f>IFERROR(VLOOKUP($D342,大三學分表!$G:$J,2,FALSE),"")</f>
        <v/>
      </c>
      <c r="I342" s="61" t="str">
        <f>IFERROR(VLOOKUP($D342,大三學分表!$G:$J,4,FALSE),"")</f>
        <v/>
      </c>
      <c r="J342" s="80"/>
      <c r="K342" s="64"/>
      <c r="L342" s="65"/>
      <c r="M342" s="65"/>
      <c r="N342" s="62" t="str">
        <f>IFERROR(INDEX(學生名單!$B:$I,MATCH($B342,學生名單!$H:$H,0),8),"")</f>
        <v/>
      </c>
      <c r="O342" s="66"/>
    </row>
    <row r="343" spans="1:15" s="67" customFormat="1">
      <c r="A343" s="60" t="str">
        <f>IFERROR(INDEX(學生名單!$B:$I,MATCH($B343,學生名單!$H:$H,0),1),"")</f>
        <v/>
      </c>
      <c r="B343" s="81"/>
      <c r="C343" s="82"/>
      <c r="D343" s="79"/>
      <c r="E343" s="60" t="str">
        <f>IFERROR(INDEX(學生名單!$B:$I,MATCH($B343,學生名單!$H:$H,0),7),"")</f>
        <v/>
      </c>
      <c r="F343" s="60" t="str">
        <f>IFERROR(INDEX(學生名單!$B:$I,MATCH($B343,學生名單!$H:$H,0),5),"")</f>
        <v/>
      </c>
      <c r="G343" s="60" t="str">
        <f>IFERROR(INDEX(學生名單!$B:$I,MATCH($B343,學生名單!$H:$H,0),2),"")</f>
        <v/>
      </c>
      <c r="H343" s="61" t="str">
        <f>IFERROR(VLOOKUP($D343,大三學分表!$G:$J,2,FALSE),"")</f>
        <v/>
      </c>
      <c r="I343" s="61" t="str">
        <f>IFERROR(VLOOKUP($D343,大三學分表!$G:$J,4,FALSE),"")</f>
        <v/>
      </c>
      <c r="J343" s="80"/>
      <c r="K343" s="64"/>
      <c r="L343" s="65"/>
      <c r="M343" s="65"/>
      <c r="N343" s="62" t="str">
        <f>IFERROR(INDEX(學生名單!$B:$I,MATCH($B343,學生名單!$H:$H,0),8),"")</f>
        <v/>
      </c>
      <c r="O343" s="66"/>
    </row>
    <row r="344" spans="1:15" s="67" customFormat="1">
      <c r="A344" s="60" t="str">
        <f>IFERROR(INDEX(學生名單!$B:$I,MATCH($B344,學生名單!$H:$H,0),1),"")</f>
        <v/>
      </c>
      <c r="B344" s="81"/>
      <c r="C344" s="82"/>
      <c r="D344" s="79"/>
      <c r="E344" s="60" t="str">
        <f>IFERROR(INDEX(學生名單!$B:$I,MATCH($B344,學生名單!$H:$H,0),7),"")</f>
        <v/>
      </c>
      <c r="F344" s="60" t="str">
        <f>IFERROR(INDEX(學生名單!$B:$I,MATCH($B344,學生名單!$H:$H,0),5),"")</f>
        <v/>
      </c>
      <c r="G344" s="60" t="str">
        <f>IFERROR(INDEX(學生名單!$B:$I,MATCH($B344,學生名單!$H:$H,0),2),"")</f>
        <v/>
      </c>
      <c r="H344" s="61" t="str">
        <f>IFERROR(VLOOKUP($D344,大三學分表!$G:$J,2,FALSE),"")</f>
        <v/>
      </c>
      <c r="I344" s="61" t="str">
        <f>IFERROR(VLOOKUP($D344,大三學分表!$G:$J,4,FALSE),"")</f>
        <v/>
      </c>
      <c r="J344" s="80"/>
      <c r="K344" s="64"/>
      <c r="L344" s="65"/>
      <c r="M344" s="65"/>
      <c r="N344" s="62" t="str">
        <f>IFERROR(INDEX(學生名單!$B:$I,MATCH($B344,學生名單!$H:$H,0),8),"")</f>
        <v/>
      </c>
      <c r="O344" s="66"/>
    </row>
    <row r="345" spans="1:15" s="67" customFormat="1">
      <c r="A345" s="60" t="str">
        <f>IFERROR(INDEX(學生名單!$B:$I,MATCH($B345,學生名單!$H:$H,0),1),"")</f>
        <v/>
      </c>
      <c r="B345" s="81"/>
      <c r="C345" s="82"/>
      <c r="D345" s="79"/>
      <c r="E345" s="60" t="str">
        <f>IFERROR(INDEX(學生名單!$B:$I,MATCH($B345,學生名單!$H:$H,0),7),"")</f>
        <v/>
      </c>
      <c r="F345" s="60" t="str">
        <f>IFERROR(INDEX(學生名單!$B:$I,MATCH($B345,學生名單!$H:$H,0),5),"")</f>
        <v/>
      </c>
      <c r="G345" s="60" t="str">
        <f>IFERROR(INDEX(學生名單!$B:$I,MATCH($B345,學生名單!$H:$H,0),2),"")</f>
        <v/>
      </c>
      <c r="H345" s="61" t="str">
        <f>IFERROR(VLOOKUP($D345,大三學分表!$G:$J,2,FALSE),"")</f>
        <v/>
      </c>
      <c r="I345" s="61" t="str">
        <f>IFERROR(VLOOKUP($D345,大三學分表!$G:$J,4,FALSE),"")</f>
        <v/>
      </c>
      <c r="J345" s="80"/>
      <c r="K345" s="64"/>
      <c r="L345" s="65"/>
      <c r="M345" s="65"/>
      <c r="N345" s="62" t="str">
        <f>IFERROR(INDEX(學生名單!$B:$I,MATCH($B345,學生名單!$H:$H,0),8),"")</f>
        <v/>
      </c>
      <c r="O345" s="66"/>
    </row>
    <row r="346" spans="1:15" s="67" customFormat="1">
      <c r="A346" s="60" t="str">
        <f>IFERROR(INDEX(學生名單!$B:$I,MATCH($B346,學生名單!$H:$H,0),1),"")</f>
        <v/>
      </c>
      <c r="B346" s="81"/>
      <c r="C346" s="82"/>
      <c r="D346" s="79"/>
      <c r="E346" s="60" t="str">
        <f>IFERROR(INDEX(學生名單!$B:$I,MATCH($B346,學生名單!$H:$H,0),7),"")</f>
        <v/>
      </c>
      <c r="F346" s="60" t="str">
        <f>IFERROR(INDEX(學生名單!$B:$I,MATCH($B346,學生名單!$H:$H,0),5),"")</f>
        <v/>
      </c>
      <c r="G346" s="60" t="str">
        <f>IFERROR(INDEX(學生名單!$B:$I,MATCH($B346,學生名單!$H:$H,0),2),"")</f>
        <v/>
      </c>
      <c r="H346" s="61" t="str">
        <f>IFERROR(VLOOKUP($D346,大三學分表!$G:$J,2,FALSE),"")</f>
        <v/>
      </c>
      <c r="I346" s="61" t="str">
        <f>IFERROR(VLOOKUP($D346,大三學分表!$G:$J,4,FALSE),"")</f>
        <v/>
      </c>
      <c r="J346" s="80"/>
      <c r="K346" s="64"/>
      <c r="L346" s="65"/>
      <c r="M346" s="65"/>
      <c r="N346" s="62" t="str">
        <f>IFERROR(INDEX(學生名單!$B:$I,MATCH($B346,學生名單!$H:$H,0),8),"")</f>
        <v/>
      </c>
      <c r="O346" s="66"/>
    </row>
    <row r="347" spans="1:15" s="67" customFormat="1">
      <c r="A347" s="60" t="str">
        <f>IFERROR(INDEX(學生名單!$B:$I,MATCH($B347,學生名單!$H:$H,0),1),"")</f>
        <v/>
      </c>
      <c r="B347" s="81"/>
      <c r="C347" s="82"/>
      <c r="D347" s="79"/>
      <c r="E347" s="60" t="str">
        <f>IFERROR(INDEX(學生名單!$B:$I,MATCH($B347,學生名單!$H:$H,0),7),"")</f>
        <v/>
      </c>
      <c r="F347" s="60" t="str">
        <f>IFERROR(INDEX(學生名單!$B:$I,MATCH($B347,學生名單!$H:$H,0),5),"")</f>
        <v/>
      </c>
      <c r="G347" s="60" t="str">
        <f>IFERROR(INDEX(學生名單!$B:$I,MATCH($B347,學生名單!$H:$H,0),2),"")</f>
        <v/>
      </c>
      <c r="H347" s="61" t="str">
        <f>IFERROR(VLOOKUP($D347,大三學分表!$G:$J,2,FALSE),"")</f>
        <v/>
      </c>
      <c r="I347" s="61" t="str">
        <f>IFERROR(VLOOKUP($D347,大三學分表!$G:$J,4,FALSE),"")</f>
        <v/>
      </c>
      <c r="J347" s="80"/>
      <c r="K347" s="64"/>
      <c r="L347" s="65"/>
      <c r="M347" s="65"/>
      <c r="N347" s="62" t="str">
        <f>IFERROR(INDEX(學生名單!$B:$I,MATCH($B347,學生名單!$H:$H,0),8),"")</f>
        <v/>
      </c>
      <c r="O347" s="66"/>
    </row>
    <row r="348" spans="1:15" s="67" customFormat="1">
      <c r="A348" s="60" t="str">
        <f>IFERROR(INDEX(學生名單!$B:$I,MATCH($B348,學生名單!$H:$H,0),1),"")</f>
        <v/>
      </c>
      <c r="B348" s="81"/>
      <c r="C348" s="82"/>
      <c r="D348" s="79"/>
      <c r="E348" s="60" t="str">
        <f>IFERROR(INDEX(學生名單!$B:$I,MATCH($B348,學生名單!$H:$H,0),7),"")</f>
        <v/>
      </c>
      <c r="F348" s="60" t="str">
        <f>IFERROR(INDEX(學生名單!$B:$I,MATCH($B348,學生名單!$H:$H,0),5),"")</f>
        <v/>
      </c>
      <c r="G348" s="60" t="str">
        <f>IFERROR(INDEX(學生名單!$B:$I,MATCH($B348,學生名單!$H:$H,0),2),"")</f>
        <v/>
      </c>
      <c r="H348" s="61" t="str">
        <f>IFERROR(VLOOKUP($D348,大三學分表!$G:$J,2,FALSE),"")</f>
        <v/>
      </c>
      <c r="I348" s="61" t="str">
        <f>IFERROR(VLOOKUP($D348,大三學分表!$G:$J,4,FALSE),"")</f>
        <v/>
      </c>
      <c r="J348" s="80"/>
      <c r="K348" s="64"/>
      <c r="L348" s="65"/>
      <c r="M348" s="65"/>
      <c r="N348" s="62" t="str">
        <f>IFERROR(INDEX(學生名單!$B:$I,MATCH($B348,學生名單!$H:$H,0),8),"")</f>
        <v/>
      </c>
      <c r="O348" s="66"/>
    </row>
    <row r="349" spans="1:15" s="67" customFormat="1">
      <c r="A349" s="60" t="str">
        <f>IFERROR(INDEX(學生名單!$B:$I,MATCH($B349,學生名單!$H:$H,0),1),"")</f>
        <v/>
      </c>
      <c r="B349" s="81"/>
      <c r="C349" s="82"/>
      <c r="D349" s="79"/>
      <c r="E349" s="60" t="str">
        <f>IFERROR(INDEX(學生名單!$B:$I,MATCH($B349,學生名單!$H:$H,0),7),"")</f>
        <v/>
      </c>
      <c r="F349" s="60" t="str">
        <f>IFERROR(INDEX(學生名單!$B:$I,MATCH($B349,學生名單!$H:$H,0),5),"")</f>
        <v/>
      </c>
      <c r="G349" s="60" t="str">
        <f>IFERROR(INDEX(學生名單!$B:$I,MATCH($B349,學生名單!$H:$H,0),2),"")</f>
        <v/>
      </c>
      <c r="H349" s="61" t="str">
        <f>IFERROR(VLOOKUP($D349,大三學分表!$G:$J,2,FALSE),"")</f>
        <v/>
      </c>
      <c r="I349" s="61" t="str">
        <f>IFERROR(VLOOKUP($D349,大三學分表!$G:$J,4,FALSE),"")</f>
        <v/>
      </c>
      <c r="J349" s="80"/>
      <c r="K349" s="64"/>
      <c r="L349" s="65"/>
      <c r="M349" s="65"/>
      <c r="N349" s="62" t="str">
        <f>IFERROR(INDEX(學生名單!$B:$I,MATCH($B349,學生名單!$H:$H,0),8),"")</f>
        <v/>
      </c>
      <c r="O349" s="66"/>
    </row>
    <row r="350" spans="1:15" s="67" customFormat="1">
      <c r="A350" s="60" t="str">
        <f>IFERROR(INDEX(學生名單!$B:$I,MATCH($B350,學生名單!$H:$H,0),1),"")</f>
        <v/>
      </c>
      <c r="B350" s="81"/>
      <c r="C350" s="82"/>
      <c r="D350" s="79"/>
      <c r="E350" s="60" t="str">
        <f>IFERROR(INDEX(學生名單!$B:$I,MATCH($B350,學生名單!$H:$H,0),7),"")</f>
        <v/>
      </c>
      <c r="F350" s="60" t="str">
        <f>IFERROR(INDEX(學生名單!$B:$I,MATCH($B350,學生名單!$H:$H,0),5),"")</f>
        <v/>
      </c>
      <c r="G350" s="60" t="str">
        <f>IFERROR(INDEX(學生名單!$B:$I,MATCH($B350,學生名單!$H:$H,0),2),"")</f>
        <v/>
      </c>
      <c r="H350" s="61" t="str">
        <f>IFERROR(VLOOKUP($D350,大三學分表!$G:$J,2,FALSE),"")</f>
        <v/>
      </c>
      <c r="I350" s="61" t="str">
        <f>IFERROR(VLOOKUP($D350,大三學分表!$G:$J,4,FALSE),"")</f>
        <v/>
      </c>
      <c r="J350" s="80"/>
      <c r="K350" s="64"/>
      <c r="L350" s="65"/>
      <c r="M350" s="65"/>
      <c r="N350" s="62" t="str">
        <f>IFERROR(INDEX(學生名單!$B:$I,MATCH($B350,學生名單!$H:$H,0),8),"")</f>
        <v/>
      </c>
      <c r="O350" s="66"/>
    </row>
    <row r="351" spans="1:15" s="67" customFormat="1">
      <c r="A351" s="60" t="str">
        <f>IFERROR(INDEX(學生名單!$B:$I,MATCH($B351,學生名單!$H:$H,0),1),"")</f>
        <v/>
      </c>
      <c r="B351" s="81"/>
      <c r="C351" s="82"/>
      <c r="D351" s="79"/>
      <c r="E351" s="60" t="str">
        <f>IFERROR(INDEX(學生名單!$B:$I,MATCH($B351,學生名單!$H:$H,0),7),"")</f>
        <v/>
      </c>
      <c r="F351" s="60" t="str">
        <f>IFERROR(INDEX(學生名單!$B:$I,MATCH($B351,學生名單!$H:$H,0),5),"")</f>
        <v/>
      </c>
      <c r="G351" s="60" t="str">
        <f>IFERROR(INDEX(學生名單!$B:$I,MATCH($B351,學生名單!$H:$H,0),2),"")</f>
        <v/>
      </c>
      <c r="H351" s="61" t="str">
        <f>IFERROR(VLOOKUP($D351,大三學分表!$G:$J,2,FALSE),"")</f>
        <v/>
      </c>
      <c r="I351" s="61" t="str">
        <f>IFERROR(VLOOKUP($D351,大三學分表!$G:$J,4,FALSE),"")</f>
        <v/>
      </c>
      <c r="J351" s="80"/>
      <c r="K351" s="64"/>
      <c r="L351" s="65"/>
      <c r="M351" s="65"/>
      <c r="N351" s="62" t="str">
        <f>IFERROR(INDEX(學生名單!$B:$I,MATCH($B351,學生名單!$H:$H,0),8),"")</f>
        <v/>
      </c>
      <c r="O351" s="66"/>
    </row>
    <row r="352" spans="1:15" s="67" customFormat="1">
      <c r="A352" s="60" t="str">
        <f>IFERROR(INDEX(學生名單!$B:$I,MATCH($B352,學生名單!$H:$H,0),1),"")</f>
        <v/>
      </c>
      <c r="B352" s="81"/>
      <c r="C352" s="82"/>
      <c r="D352" s="79"/>
      <c r="E352" s="60" t="str">
        <f>IFERROR(INDEX(學生名單!$B:$I,MATCH($B352,學生名單!$H:$H,0),7),"")</f>
        <v/>
      </c>
      <c r="F352" s="60" t="str">
        <f>IFERROR(INDEX(學生名單!$B:$I,MATCH($B352,學生名單!$H:$H,0),5),"")</f>
        <v/>
      </c>
      <c r="G352" s="60" t="str">
        <f>IFERROR(INDEX(學生名單!$B:$I,MATCH($B352,學生名單!$H:$H,0),2),"")</f>
        <v/>
      </c>
      <c r="H352" s="61" t="str">
        <f>IFERROR(VLOOKUP($D352,大三學分表!$G:$J,2,FALSE),"")</f>
        <v/>
      </c>
      <c r="I352" s="61" t="str">
        <f>IFERROR(VLOOKUP($D352,大三學分表!$G:$J,4,FALSE),"")</f>
        <v/>
      </c>
      <c r="J352" s="80"/>
      <c r="K352" s="64"/>
      <c r="L352" s="65"/>
      <c r="M352" s="65"/>
      <c r="N352" s="62" t="str">
        <f>IFERROR(INDEX(學生名單!$B:$I,MATCH($B352,學生名單!$H:$H,0),8),"")</f>
        <v/>
      </c>
      <c r="O352" s="66"/>
    </row>
    <row r="353" spans="1:15" s="67" customFormat="1">
      <c r="A353" s="60" t="str">
        <f>IFERROR(INDEX(學生名單!$B:$I,MATCH($B353,學生名單!$H:$H,0),1),"")</f>
        <v/>
      </c>
      <c r="B353" s="81"/>
      <c r="C353" s="82"/>
      <c r="D353" s="79"/>
      <c r="E353" s="60" t="str">
        <f>IFERROR(INDEX(學生名單!$B:$I,MATCH($B353,學生名單!$H:$H,0),7),"")</f>
        <v/>
      </c>
      <c r="F353" s="60" t="str">
        <f>IFERROR(INDEX(學生名單!$B:$I,MATCH($B353,學生名單!$H:$H,0),5),"")</f>
        <v/>
      </c>
      <c r="G353" s="60" t="str">
        <f>IFERROR(INDEX(學生名單!$B:$I,MATCH($B353,學生名單!$H:$H,0),2),"")</f>
        <v/>
      </c>
      <c r="H353" s="61" t="str">
        <f>IFERROR(VLOOKUP($D353,大三學分表!$G:$J,2,FALSE),"")</f>
        <v/>
      </c>
      <c r="I353" s="61" t="str">
        <f>IFERROR(VLOOKUP($D353,大三學分表!$G:$J,4,FALSE),"")</f>
        <v/>
      </c>
      <c r="J353" s="80"/>
      <c r="K353" s="64"/>
      <c r="L353" s="65"/>
      <c r="M353" s="65"/>
      <c r="N353" s="62" t="str">
        <f>IFERROR(INDEX(學生名單!$B:$I,MATCH($B353,學生名單!$H:$H,0),8),"")</f>
        <v/>
      </c>
      <c r="O353" s="66"/>
    </row>
    <row r="354" spans="1:15" s="67" customFormat="1">
      <c r="A354" s="60" t="str">
        <f>IFERROR(INDEX(學生名單!$B:$I,MATCH($B354,學生名單!$H:$H,0),1),"")</f>
        <v/>
      </c>
      <c r="B354" s="81"/>
      <c r="C354" s="82"/>
      <c r="D354" s="79"/>
      <c r="E354" s="60" t="str">
        <f>IFERROR(INDEX(學生名單!$B:$I,MATCH($B354,學生名單!$H:$H,0),7),"")</f>
        <v/>
      </c>
      <c r="F354" s="60" t="str">
        <f>IFERROR(INDEX(學生名單!$B:$I,MATCH($B354,學生名單!$H:$H,0),5),"")</f>
        <v/>
      </c>
      <c r="G354" s="60" t="str">
        <f>IFERROR(INDEX(學生名單!$B:$I,MATCH($B354,學生名單!$H:$H,0),2),"")</f>
        <v/>
      </c>
      <c r="H354" s="61" t="str">
        <f>IFERROR(VLOOKUP($D354,大三學分表!$G:$J,2,FALSE),"")</f>
        <v/>
      </c>
      <c r="I354" s="61" t="str">
        <f>IFERROR(VLOOKUP($D354,大三學分表!$G:$J,4,FALSE),"")</f>
        <v/>
      </c>
      <c r="J354" s="80"/>
      <c r="K354" s="64"/>
      <c r="L354" s="65"/>
      <c r="M354" s="65"/>
      <c r="N354" s="62" t="str">
        <f>IFERROR(INDEX(學生名單!$B:$I,MATCH($B354,學生名單!$H:$H,0),8),"")</f>
        <v/>
      </c>
      <c r="O354" s="66"/>
    </row>
    <row r="355" spans="1:15" s="67" customFormat="1">
      <c r="A355" s="60" t="str">
        <f>IFERROR(INDEX(學生名單!$B:$I,MATCH($B355,學生名單!$H:$H,0),1),"")</f>
        <v/>
      </c>
      <c r="B355" s="81"/>
      <c r="C355" s="82"/>
      <c r="D355" s="79"/>
      <c r="E355" s="60" t="str">
        <f>IFERROR(INDEX(學生名單!$B:$I,MATCH($B355,學生名單!$H:$H,0),7),"")</f>
        <v/>
      </c>
      <c r="F355" s="60" t="str">
        <f>IFERROR(INDEX(學生名單!$B:$I,MATCH($B355,學生名單!$H:$H,0),5),"")</f>
        <v/>
      </c>
      <c r="G355" s="60" t="str">
        <f>IFERROR(INDEX(學生名單!$B:$I,MATCH($B355,學生名單!$H:$H,0),2),"")</f>
        <v/>
      </c>
      <c r="H355" s="61" t="str">
        <f>IFERROR(VLOOKUP($D355,大三學分表!$G:$J,2,FALSE),"")</f>
        <v/>
      </c>
      <c r="I355" s="61" t="str">
        <f>IFERROR(VLOOKUP($D355,大三學分表!$G:$J,4,FALSE),"")</f>
        <v/>
      </c>
      <c r="J355" s="80"/>
      <c r="K355" s="64"/>
      <c r="L355" s="65"/>
      <c r="M355" s="65"/>
      <c r="N355" s="62" t="str">
        <f>IFERROR(INDEX(學生名單!$B:$I,MATCH($B355,學生名單!$H:$H,0),8),"")</f>
        <v/>
      </c>
      <c r="O355" s="66"/>
    </row>
    <row r="356" spans="1:15" s="67" customFormat="1">
      <c r="A356" s="60" t="str">
        <f>IFERROR(INDEX(學生名單!$B:$I,MATCH($B356,學生名單!$H:$H,0),1),"")</f>
        <v/>
      </c>
      <c r="B356" s="81"/>
      <c r="C356" s="82"/>
      <c r="D356" s="79"/>
      <c r="E356" s="60" t="str">
        <f>IFERROR(INDEX(學生名單!$B:$I,MATCH($B356,學生名單!$H:$H,0),7),"")</f>
        <v/>
      </c>
      <c r="F356" s="60" t="str">
        <f>IFERROR(INDEX(學生名單!$B:$I,MATCH($B356,學生名單!$H:$H,0),5),"")</f>
        <v/>
      </c>
      <c r="G356" s="60" t="str">
        <f>IFERROR(INDEX(學生名單!$B:$I,MATCH($B356,學生名單!$H:$H,0),2),"")</f>
        <v/>
      </c>
      <c r="H356" s="61" t="str">
        <f>IFERROR(VLOOKUP($D356,大三學分表!$G:$J,2,FALSE),"")</f>
        <v/>
      </c>
      <c r="I356" s="61" t="str">
        <f>IFERROR(VLOOKUP($D356,大三學分表!$G:$J,4,FALSE),"")</f>
        <v/>
      </c>
      <c r="J356" s="80"/>
      <c r="K356" s="64"/>
      <c r="L356" s="65"/>
      <c r="M356" s="65"/>
      <c r="N356" s="62" t="str">
        <f>IFERROR(INDEX(學生名單!$B:$I,MATCH($B356,學生名單!$H:$H,0),8),"")</f>
        <v/>
      </c>
      <c r="O356" s="66"/>
    </row>
    <row r="357" spans="1:15" s="67" customFormat="1">
      <c r="A357" s="60" t="str">
        <f>IFERROR(INDEX(學生名單!$B:$I,MATCH($B357,學生名單!$H:$H,0),1),"")</f>
        <v/>
      </c>
      <c r="B357" s="81"/>
      <c r="C357" s="82"/>
      <c r="D357" s="79"/>
      <c r="E357" s="60" t="str">
        <f>IFERROR(INDEX(學生名單!$B:$I,MATCH($B357,學生名單!$H:$H,0),7),"")</f>
        <v/>
      </c>
      <c r="F357" s="60" t="str">
        <f>IFERROR(INDEX(學生名單!$B:$I,MATCH($B357,學生名單!$H:$H,0),5),"")</f>
        <v/>
      </c>
      <c r="G357" s="60" t="str">
        <f>IFERROR(INDEX(學生名單!$B:$I,MATCH($B357,學生名單!$H:$H,0),2),"")</f>
        <v/>
      </c>
      <c r="H357" s="61" t="str">
        <f>IFERROR(VLOOKUP($D357,大三學分表!$G:$J,2,FALSE),"")</f>
        <v/>
      </c>
      <c r="I357" s="61" t="str">
        <f>IFERROR(VLOOKUP($D357,大三學分表!$G:$J,4,FALSE),"")</f>
        <v/>
      </c>
      <c r="J357" s="80"/>
      <c r="K357" s="64"/>
      <c r="L357" s="65"/>
      <c r="M357" s="65"/>
      <c r="N357" s="62" t="str">
        <f>IFERROR(INDEX(學生名單!$B:$I,MATCH($B357,學生名單!$H:$H,0),8),"")</f>
        <v/>
      </c>
      <c r="O357" s="66"/>
    </row>
    <row r="358" spans="1:15" s="67" customFormat="1">
      <c r="A358" s="60" t="str">
        <f>IFERROR(INDEX(學生名單!$B:$I,MATCH($B358,學生名單!$H:$H,0),1),"")</f>
        <v/>
      </c>
      <c r="B358" s="81"/>
      <c r="C358" s="82"/>
      <c r="D358" s="79"/>
      <c r="E358" s="60" t="str">
        <f>IFERROR(INDEX(學生名單!$B:$I,MATCH($B358,學生名單!$H:$H,0),7),"")</f>
        <v/>
      </c>
      <c r="F358" s="60" t="str">
        <f>IFERROR(INDEX(學生名單!$B:$I,MATCH($B358,學生名單!$H:$H,0),5),"")</f>
        <v/>
      </c>
      <c r="G358" s="60" t="str">
        <f>IFERROR(INDEX(學生名單!$B:$I,MATCH($B358,學生名單!$H:$H,0),2),"")</f>
        <v/>
      </c>
      <c r="H358" s="61" t="str">
        <f>IFERROR(VLOOKUP($D358,大三學分表!$G:$J,2,FALSE),"")</f>
        <v/>
      </c>
      <c r="I358" s="61" t="str">
        <f>IFERROR(VLOOKUP($D358,大三學分表!$G:$J,4,FALSE),"")</f>
        <v/>
      </c>
      <c r="J358" s="80"/>
      <c r="K358" s="64"/>
      <c r="L358" s="65"/>
      <c r="M358" s="65"/>
      <c r="N358" s="62" t="str">
        <f>IFERROR(INDEX(學生名單!$B:$I,MATCH($B358,學生名單!$H:$H,0),8),"")</f>
        <v/>
      </c>
      <c r="O358" s="66"/>
    </row>
    <row r="359" spans="1:15" s="67" customFormat="1">
      <c r="A359" s="60" t="str">
        <f>IFERROR(INDEX(學生名單!$B:$I,MATCH($B359,學生名單!$H:$H,0),1),"")</f>
        <v/>
      </c>
      <c r="B359" s="81"/>
      <c r="C359" s="82"/>
      <c r="D359" s="79"/>
      <c r="E359" s="60" t="str">
        <f>IFERROR(INDEX(學生名單!$B:$I,MATCH($B359,學生名單!$H:$H,0),7),"")</f>
        <v/>
      </c>
      <c r="F359" s="60" t="str">
        <f>IFERROR(INDEX(學生名單!$B:$I,MATCH($B359,學生名單!$H:$H,0),5),"")</f>
        <v/>
      </c>
      <c r="G359" s="60" t="str">
        <f>IFERROR(INDEX(學生名單!$B:$I,MATCH($B359,學生名單!$H:$H,0),2),"")</f>
        <v/>
      </c>
      <c r="H359" s="61" t="str">
        <f>IFERROR(VLOOKUP($D359,大三學分表!$G:$J,2,FALSE),"")</f>
        <v/>
      </c>
      <c r="I359" s="61" t="str">
        <f>IFERROR(VLOOKUP($D359,大三學分表!$G:$J,4,FALSE),"")</f>
        <v/>
      </c>
      <c r="J359" s="80"/>
      <c r="K359" s="64"/>
      <c r="L359" s="65"/>
      <c r="M359" s="65"/>
      <c r="N359" s="62" t="str">
        <f>IFERROR(INDEX(學生名單!$B:$I,MATCH($B359,學生名單!$H:$H,0),8),"")</f>
        <v/>
      </c>
      <c r="O359" s="66"/>
    </row>
    <row r="360" spans="1:15" s="67" customFormat="1">
      <c r="A360" s="60" t="str">
        <f>IFERROR(INDEX(學生名單!$B:$I,MATCH($B360,學生名單!$H:$H,0),1),"")</f>
        <v/>
      </c>
      <c r="B360" s="81"/>
      <c r="C360" s="82"/>
      <c r="D360" s="79"/>
      <c r="E360" s="60" t="str">
        <f>IFERROR(INDEX(學生名單!$B:$I,MATCH($B360,學生名單!$H:$H,0),7),"")</f>
        <v/>
      </c>
      <c r="F360" s="60" t="str">
        <f>IFERROR(INDEX(學生名單!$B:$I,MATCH($B360,學生名單!$H:$H,0),5),"")</f>
        <v/>
      </c>
      <c r="G360" s="60" t="str">
        <f>IFERROR(INDEX(學生名單!$B:$I,MATCH($B360,學生名單!$H:$H,0),2),"")</f>
        <v/>
      </c>
      <c r="H360" s="61" t="str">
        <f>IFERROR(VLOOKUP($D360,大三學分表!$G:$J,2,FALSE),"")</f>
        <v/>
      </c>
      <c r="I360" s="61" t="str">
        <f>IFERROR(VLOOKUP($D360,大三學分表!$G:$J,4,FALSE),"")</f>
        <v/>
      </c>
      <c r="J360" s="80"/>
      <c r="K360" s="64"/>
      <c r="L360" s="65"/>
      <c r="M360" s="65"/>
      <c r="N360" s="62" t="str">
        <f>IFERROR(INDEX(學生名單!$B:$I,MATCH($B360,學生名單!$H:$H,0),8),"")</f>
        <v/>
      </c>
      <c r="O360" s="66"/>
    </row>
    <row r="361" spans="1:15" s="67" customFormat="1">
      <c r="A361" s="60" t="str">
        <f>IFERROR(INDEX(學生名單!$B:$I,MATCH($B361,學生名單!$H:$H,0),1),"")</f>
        <v/>
      </c>
      <c r="B361" s="81"/>
      <c r="C361" s="82"/>
      <c r="D361" s="79"/>
      <c r="E361" s="60" t="str">
        <f>IFERROR(INDEX(學生名單!$B:$I,MATCH($B361,學生名單!$H:$H,0),7),"")</f>
        <v/>
      </c>
      <c r="F361" s="60" t="str">
        <f>IFERROR(INDEX(學生名單!$B:$I,MATCH($B361,學生名單!$H:$H,0),5),"")</f>
        <v/>
      </c>
      <c r="G361" s="60" t="str">
        <f>IFERROR(INDEX(學生名單!$B:$I,MATCH($B361,學生名單!$H:$H,0),2),"")</f>
        <v/>
      </c>
      <c r="H361" s="61" t="str">
        <f>IFERROR(VLOOKUP($D361,大三學分表!$G:$J,2,FALSE),"")</f>
        <v/>
      </c>
      <c r="I361" s="61" t="str">
        <f>IFERROR(VLOOKUP($D361,大三學分表!$G:$J,4,FALSE),"")</f>
        <v/>
      </c>
      <c r="J361" s="80"/>
      <c r="K361" s="64"/>
      <c r="L361" s="65"/>
      <c r="M361" s="65"/>
      <c r="N361" s="62" t="str">
        <f>IFERROR(INDEX(學生名單!$B:$I,MATCH($B361,學生名單!$H:$H,0),8),"")</f>
        <v/>
      </c>
      <c r="O361" s="66"/>
    </row>
    <row r="362" spans="1:15" s="67" customFormat="1">
      <c r="A362" s="60" t="str">
        <f>IFERROR(INDEX(學生名單!$B:$I,MATCH($B362,學生名單!$H:$H,0),1),"")</f>
        <v/>
      </c>
      <c r="B362" s="81"/>
      <c r="C362" s="82"/>
      <c r="D362" s="79"/>
      <c r="E362" s="60" t="str">
        <f>IFERROR(INDEX(學生名單!$B:$I,MATCH($B362,學生名單!$H:$H,0),7),"")</f>
        <v/>
      </c>
      <c r="F362" s="60" t="str">
        <f>IFERROR(INDEX(學生名單!$B:$I,MATCH($B362,學生名單!$H:$H,0),5),"")</f>
        <v/>
      </c>
      <c r="G362" s="60" t="str">
        <f>IFERROR(INDEX(學生名單!$B:$I,MATCH($B362,學生名單!$H:$H,0),2),"")</f>
        <v/>
      </c>
      <c r="H362" s="61" t="str">
        <f>IFERROR(VLOOKUP($D362,大三學分表!$G:$J,2,FALSE),"")</f>
        <v/>
      </c>
      <c r="I362" s="61" t="str">
        <f>IFERROR(VLOOKUP($D362,大三學分表!$G:$J,4,FALSE),"")</f>
        <v/>
      </c>
      <c r="J362" s="80"/>
      <c r="K362" s="64"/>
      <c r="L362" s="65"/>
      <c r="M362" s="65"/>
      <c r="N362" s="62" t="str">
        <f>IFERROR(INDEX(學生名單!$B:$I,MATCH($B362,學生名單!$H:$H,0),8),"")</f>
        <v/>
      </c>
      <c r="O362" s="66"/>
    </row>
    <row r="363" spans="1:15" s="67" customFormat="1">
      <c r="A363" s="60" t="str">
        <f>IFERROR(INDEX(學生名單!$B:$I,MATCH($B363,學生名單!$H:$H,0),1),"")</f>
        <v/>
      </c>
      <c r="B363" s="81"/>
      <c r="C363" s="82"/>
      <c r="D363" s="79"/>
      <c r="E363" s="60" t="str">
        <f>IFERROR(INDEX(學生名單!$B:$I,MATCH($B363,學生名單!$H:$H,0),7),"")</f>
        <v/>
      </c>
      <c r="F363" s="60" t="str">
        <f>IFERROR(INDEX(學生名單!$B:$I,MATCH($B363,學生名單!$H:$H,0),5),"")</f>
        <v/>
      </c>
      <c r="G363" s="60" t="str">
        <f>IFERROR(INDEX(學生名單!$B:$I,MATCH($B363,學生名單!$H:$H,0),2),"")</f>
        <v/>
      </c>
      <c r="H363" s="61" t="str">
        <f>IFERROR(VLOOKUP($D363,大三學分表!$G:$J,2,FALSE),"")</f>
        <v/>
      </c>
      <c r="I363" s="61" t="str">
        <f>IFERROR(VLOOKUP($D363,大三學分表!$G:$J,4,FALSE),"")</f>
        <v/>
      </c>
      <c r="J363" s="80"/>
      <c r="K363" s="64"/>
      <c r="L363" s="65"/>
      <c r="M363" s="65"/>
      <c r="N363" s="62" t="str">
        <f>IFERROR(INDEX(學生名單!$B:$I,MATCH($B363,學生名單!$H:$H,0),8),"")</f>
        <v/>
      </c>
      <c r="O363" s="66"/>
    </row>
    <row r="364" spans="1:15" s="67" customFormat="1">
      <c r="A364" s="60" t="str">
        <f>IFERROR(INDEX(學生名單!$B:$I,MATCH($B364,學生名單!$H:$H,0),1),"")</f>
        <v/>
      </c>
      <c r="B364" s="81"/>
      <c r="C364" s="82"/>
      <c r="D364" s="79"/>
      <c r="E364" s="60" t="str">
        <f>IFERROR(INDEX(學生名單!$B:$I,MATCH($B364,學生名單!$H:$H,0),7),"")</f>
        <v/>
      </c>
      <c r="F364" s="60" t="str">
        <f>IFERROR(INDEX(學生名單!$B:$I,MATCH($B364,學生名單!$H:$H,0),5),"")</f>
        <v/>
      </c>
      <c r="G364" s="60" t="str">
        <f>IFERROR(INDEX(學生名單!$B:$I,MATCH($B364,學生名單!$H:$H,0),2),"")</f>
        <v/>
      </c>
      <c r="H364" s="61" t="str">
        <f>IFERROR(VLOOKUP($D364,大三學分表!$G:$J,2,FALSE),"")</f>
        <v/>
      </c>
      <c r="I364" s="61" t="str">
        <f>IFERROR(VLOOKUP($D364,大三學分表!$G:$J,4,FALSE),"")</f>
        <v/>
      </c>
      <c r="J364" s="80"/>
      <c r="K364" s="64"/>
      <c r="L364" s="65"/>
      <c r="M364" s="65"/>
      <c r="N364" s="62" t="str">
        <f>IFERROR(INDEX(學生名單!$B:$I,MATCH($B364,學生名單!$H:$H,0),8),"")</f>
        <v/>
      </c>
      <c r="O364" s="66"/>
    </row>
    <row r="365" spans="1:15" s="67" customFormat="1">
      <c r="A365" s="60" t="str">
        <f>IFERROR(INDEX(學生名單!$B:$I,MATCH($B365,學生名單!$H:$H,0),1),"")</f>
        <v/>
      </c>
      <c r="B365" s="81"/>
      <c r="C365" s="82"/>
      <c r="D365" s="79"/>
      <c r="E365" s="60" t="str">
        <f>IFERROR(INDEX(學生名單!$B:$I,MATCH($B365,學生名單!$H:$H,0),7),"")</f>
        <v/>
      </c>
      <c r="F365" s="60" t="str">
        <f>IFERROR(INDEX(學生名單!$B:$I,MATCH($B365,學生名單!$H:$H,0),5),"")</f>
        <v/>
      </c>
      <c r="G365" s="60" t="str">
        <f>IFERROR(INDEX(學生名單!$B:$I,MATCH($B365,學生名單!$H:$H,0),2),"")</f>
        <v/>
      </c>
      <c r="H365" s="61" t="str">
        <f>IFERROR(VLOOKUP($D365,大三學分表!$G:$J,2,FALSE),"")</f>
        <v/>
      </c>
      <c r="I365" s="61" t="str">
        <f>IFERROR(VLOOKUP($D365,大三學分表!$G:$J,4,FALSE),"")</f>
        <v/>
      </c>
      <c r="J365" s="80"/>
      <c r="K365" s="64"/>
      <c r="L365" s="65"/>
      <c r="M365" s="65"/>
      <c r="N365" s="62" t="str">
        <f>IFERROR(INDEX(學生名單!$B:$I,MATCH($B365,學生名單!$H:$H,0),8),"")</f>
        <v/>
      </c>
      <c r="O365" s="66"/>
    </row>
    <row r="366" spans="1:15" s="67" customFormat="1">
      <c r="A366" s="60" t="str">
        <f>IFERROR(INDEX(學生名單!$B:$I,MATCH($B366,學生名單!$H:$H,0),1),"")</f>
        <v/>
      </c>
      <c r="B366" s="81"/>
      <c r="C366" s="82"/>
      <c r="D366" s="79"/>
      <c r="E366" s="60" t="str">
        <f>IFERROR(INDEX(學生名單!$B:$I,MATCH($B366,學生名單!$H:$H,0),7),"")</f>
        <v/>
      </c>
      <c r="F366" s="60" t="str">
        <f>IFERROR(INDEX(學生名單!$B:$I,MATCH($B366,學生名單!$H:$H,0),5),"")</f>
        <v/>
      </c>
      <c r="G366" s="60" t="str">
        <f>IFERROR(INDEX(學生名單!$B:$I,MATCH($B366,學生名單!$H:$H,0),2),"")</f>
        <v/>
      </c>
      <c r="H366" s="61" t="str">
        <f>IFERROR(VLOOKUP($D366,大三學分表!$G:$J,2,FALSE),"")</f>
        <v/>
      </c>
      <c r="I366" s="61" t="str">
        <f>IFERROR(VLOOKUP($D366,大三學分表!$G:$J,4,FALSE),"")</f>
        <v/>
      </c>
      <c r="J366" s="80"/>
      <c r="K366" s="64"/>
      <c r="L366" s="65"/>
      <c r="M366" s="65"/>
      <c r="N366" s="62" t="str">
        <f>IFERROR(INDEX(學生名單!$B:$I,MATCH($B366,學生名單!$H:$H,0),8),"")</f>
        <v/>
      </c>
      <c r="O366" s="66"/>
    </row>
    <row r="367" spans="1:15" s="67" customFormat="1">
      <c r="A367" s="60" t="str">
        <f>IFERROR(INDEX(學生名單!$B:$I,MATCH($B367,學生名單!$H:$H,0),1),"")</f>
        <v/>
      </c>
      <c r="B367" s="81"/>
      <c r="C367" s="82"/>
      <c r="D367" s="79"/>
      <c r="E367" s="60" t="str">
        <f>IFERROR(INDEX(學生名單!$B:$I,MATCH($B367,學生名單!$H:$H,0),7),"")</f>
        <v/>
      </c>
      <c r="F367" s="60" t="str">
        <f>IFERROR(INDEX(學生名單!$B:$I,MATCH($B367,學生名單!$H:$H,0),5),"")</f>
        <v/>
      </c>
      <c r="G367" s="60" t="str">
        <f>IFERROR(INDEX(學生名單!$B:$I,MATCH($B367,學生名單!$H:$H,0),2),"")</f>
        <v/>
      </c>
      <c r="H367" s="61" t="str">
        <f>IFERROR(VLOOKUP($D367,大三學分表!$G:$J,2,FALSE),"")</f>
        <v/>
      </c>
      <c r="I367" s="61" t="str">
        <f>IFERROR(VLOOKUP($D367,大三學分表!$G:$J,4,FALSE),"")</f>
        <v/>
      </c>
      <c r="J367" s="80"/>
      <c r="K367" s="64"/>
      <c r="L367" s="65"/>
      <c r="M367" s="65"/>
      <c r="N367" s="62" t="str">
        <f>IFERROR(INDEX(學生名單!$B:$I,MATCH($B367,學生名單!$H:$H,0),8),"")</f>
        <v/>
      </c>
      <c r="O367" s="66"/>
    </row>
    <row r="368" spans="1:15" s="67" customFormat="1">
      <c r="A368" s="60" t="str">
        <f>IFERROR(INDEX(學生名單!$B:$I,MATCH($B368,學生名單!$H:$H,0),1),"")</f>
        <v/>
      </c>
      <c r="B368" s="81"/>
      <c r="C368" s="82"/>
      <c r="D368" s="79"/>
      <c r="E368" s="60" t="str">
        <f>IFERROR(INDEX(學生名單!$B:$I,MATCH($B368,學生名單!$H:$H,0),7),"")</f>
        <v/>
      </c>
      <c r="F368" s="60" t="str">
        <f>IFERROR(INDEX(學生名單!$B:$I,MATCH($B368,學生名單!$H:$H,0),5),"")</f>
        <v/>
      </c>
      <c r="G368" s="60" t="str">
        <f>IFERROR(INDEX(學生名單!$B:$I,MATCH($B368,學生名單!$H:$H,0),2),"")</f>
        <v/>
      </c>
      <c r="H368" s="61" t="str">
        <f>IFERROR(VLOOKUP($D368,大三學分表!$G:$J,2,FALSE),"")</f>
        <v/>
      </c>
      <c r="I368" s="61" t="str">
        <f>IFERROR(VLOOKUP($D368,大三學分表!$G:$J,4,FALSE),"")</f>
        <v/>
      </c>
      <c r="J368" s="80"/>
      <c r="K368" s="64"/>
      <c r="L368" s="65"/>
      <c r="M368" s="65"/>
      <c r="N368" s="62" t="str">
        <f>IFERROR(INDEX(學生名單!$B:$I,MATCH($B368,學生名單!$H:$H,0),8),"")</f>
        <v/>
      </c>
      <c r="O368" s="66"/>
    </row>
    <row r="369" spans="1:15" s="67" customFormat="1">
      <c r="A369" s="60" t="str">
        <f>IFERROR(INDEX(學生名單!$B:$I,MATCH($B369,學生名單!$H:$H,0),1),"")</f>
        <v/>
      </c>
      <c r="B369" s="81"/>
      <c r="C369" s="82"/>
      <c r="D369" s="79"/>
      <c r="E369" s="60" t="str">
        <f>IFERROR(INDEX(學生名單!$B:$I,MATCH($B369,學生名單!$H:$H,0),7),"")</f>
        <v/>
      </c>
      <c r="F369" s="60" t="str">
        <f>IFERROR(INDEX(學生名單!$B:$I,MATCH($B369,學生名單!$H:$H,0),5),"")</f>
        <v/>
      </c>
      <c r="G369" s="60" t="str">
        <f>IFERROR(INDEX(學生名單!$B:$I,MATCH($B369,學生名單!$H:$H,0),2),"")</f>
        <v/>
      </c>
      <c r="H369" s="61" t="str">
        <f>IFERROR(VLOOKUP($D369,大三學分表!$G:$J,2,FALSE),"")</f>
        <v/>
      </c>
      <c r="I369" s="61" t="str">
        <f>IFERROR(VLOOKUP($D369,大三學分表!$G:$J,4,FALSE),"")</f>
        <v/>
      </c>
      <c r="J369" s="80"/>
      <c r="K369" s="64"/>
      <c r="L369" s="65"/>
      <c r="M369" s="65"/>
      <c r="N369" s="62" t="str">
        <f>IFERROR(INDEX(學生名單!$B:$I,MATCH($B369,學生名單!$H:$H,0),8),"")</f>
        <v/>
      </c>
      <c r="O369" s="66"/>
    </row>
    <row r="370" spans="1:15" s="67" customFormat="1">
      <c r="A370" s="60" t="str">
        <f>IFERROR(INDEX(學生名單!$B:$I,MATCH($B370,學生名單!$H:$H,0),1),"")</f>
        <v/>
      </c>
      <c r="B370" s="81"/>
      <c r="C370" s="82"/>
      <c r="D370" s="79"/>
      <c r="E370" s="60" t="str">
        <f>IFERROR(INDEX(學生名單!$B:$I,MATCH($B370,學生名單!$H:$H,0),7),"")</f>
        <v/>
      </c>
      <c r="F370" s="60" t="str">
        <f>IFERROR(INDEX(學生名單!$B:$I,MATCH($B370,學生名單!$H:$H,0),5),"")</f>
        <v/>
      </c>
      <c r="G370" s="60" t="str">
        <f>IFERROR(INDEX(學生名單!$B:$I,MATCH($B370,學生名單!$H:$H,0),2),"")</f>
        <v/>
      </c>
      <c r="H370" s="61" t="str">
        <f>IFERROR(VLOOKUP($D370,大三學分表!$G:$J,2,FALSE),"")</f>
        <v/>
      </c>
      <c r="I370" s="61" t="str">
        <f>IFERROR(VLOOKUP($D370,大三學分表!$G:$J,4,FALSE),"")</f>
        <v/>
      </c>
      <c r="J370" s="80"/>
      <c r="K370" s="64"/>
      <c r="L370" s="65"/>
      <c r="M370" s="65"/>
      <c r="N370" s="62" t="str">
        <f>IFERROR(INDEX(學生名單!$B:$I,MATCH($B370,學生名單!$H:$H,0),8),"")</f>
        <v/>
      </c>
      <c r="O370" s="66"/>
    </row>
    <row r="371" spans="1:15" s="67" customFormat="1">
      <c r="A371" s="60" t="str">
        <f>IFERROR(INDEX(學生名單!$B:$I,MATCH($B371,學生名單!$H:$H,0),1),"")</f>
        <v/>
      </c>
      <c r="B371" s="81"/>
      <c r="C371" s="82"/>
      <c r="D371" s="79"/>
      <c r="E371" s="60" t="str">
        <f>IFERROR(INDEX(學生名單!$B:$I,MATCH($B371,學生名單!$H:$H,0),7),"")</f>
        <v/>
      </c>
      <c r="F371" s="60" t="str">
        <f>IFERROR(INDEX(學生名單!$B:$I,MATCH($B371,學生名單!$H:$H,0),5),"")</f>
        <v/>
      </c>
      <c r="G371" s="60" t="str">
        <f>IFERROR(INDEX(學生名單!$B:$I,MATCH($B371,學生名單!$H:$H,0),2),"")</f>
        <v/>
      </c>
      <c r="H371" s="61" t="str">
        <f>IFERROR(VLOOKUP($D371,大三學分表!$G:$J,2,FALSE),"")</f>
        <v/>
      </c>
      <c r="I371" s="61" t="str">
        <f>IFERROR(VLOOKUP($D371,大三學分表!$G:$J,4,FALSE),"")</f>
        <v/>
      </c>
      <c r="J371" s="80"/>
      <c r="K371" s="64"/>
      <c r="L371" s="65"/>
      <c r="M371" s="65"/>
      <c r="N371" s="62" t="str">
        <f>IFERROR(INDEX(學生名單!$B:$I,MATCH($B371,學生名單!$H:$H,0),8),"")</f>
        <v/>
      </c>
      <c r="O371" s="66"/>
    </row>
    <row r="372" spans="1:15" s="67" customFormat="1">
      <c r="A372" s="60" t="str">
        <f>IFERROR(INDEX(學生名單!$B:$I,MATCH($B372,學生名單!$H:$H,0),1),"")</f>
        <v/>
      </c>
      <c r="B372" s="81"/>
      <c r="C372" s="82"/>
      <c r="D372" s="79"/>
      <c r="E372" s="60" t="str">
        <f>IFERROR(INDEX(學生名單!$B:$I,MATCH($B372,學生名單!$H:$H,0),7),"")</f>
        <v/>
      </c>
      <c r="F372" s="60" t="str">
        <f>IFERROR(INDEX(學生名單!$B:$I,MATCH($B372,學生名單!$H:$H,0),5),"")</f>
        <v/>
      </c>
      <c r="G372" s="60" t="str">
        <f>IFERROR(INDEX(學生名單!$B:$I,MATCH($B372,學生名單!$H:$H,0),2),"")</f>
        <v/>
      </c>
      <c r="H372" s="61" t="str">
        <f>IFERROR(VLOOKUP($D372,大三學分表!$G:$J,2,FALSE),"")</f>
        <v/>
      </c>
      <c r="I372" s="61" t="str">
        <f>IFERROR(VLOOKUP($D372,大三學分表!$G:$J,4,FALSE),"")</f>
        <v/>
      </c>
      <c r="J372" s="80"/>
      <c r="K372" s="64"/>
      <c r="L372" s="65"/>
      <c r="M372" s="65"/>
      <c r="N372" s="62" t="str">
        <f>IFERROR(INDEX(學生名單!$B:$I,MATCH($B372,學生名單!$H:$H,0),8),"")</f>
        <v/>
      </c>
      <c r="O372" s="66"/>
    </row>
    <row r="373" spans="1:15" s="67" customFormat="1">
      <c r="A373" s="60" t="str">
        <f>IFERROR(INDEX(學生名單!$B:$I,MATCH($B373,學生名單!$H:$H,0),1),"")</f>
        <v/>
      </c>
      <c r="B373" s="81"/>
      <c r="C373" s="82"/>
      <c r="D373" s="79"/>
      <c r="E373" s="60" t="str">
        <f>IFERROR(INDEX(學生名單!$B:$I,MATCH($B373,學生名單!$H:$H,0),7),"")</f>
        <v/>
      </c>
      <c r="F373" s="60" t="str">
        <f>IFERROR(INDEX(學生名單!$B:$I,MATCH($B373,學生名單!$H:$H,0),5),"")</f>
        <v/>
      </c>
      <c r="G373" s="60" t="str">
        <f>IFERROR(INDEX(學生名單!$B:$I,MATCH($B373,學生名單!$H:$H,0),2),"")</f>
        <v/>
      </c>
      <c r="H373" s="61" t="str">
        <f>IFERROR(VLOOKUP($D373,大三學分表!$G:$J,2,FALSE),"")</f>
        <v/>
      </c>
      <c r="I373" s="61" t="str">
        <f>IFERROR(VLOOKUP($D373,大三學分表!$G:$J,4,FALSE),"")</f>
        <v/>
      </c>
      <c r="J373" s="80"/>
      <c r="K373" s="64"/>
      <c r="L373" s="65"/>
      <c r="M373" s="65"/>
      <c r="N373" s="62" t="str">
        <f>IFERROR(INDEX(學生名單!$B:$I,MATCH($B373,學生名單!$H:$H,0),8),"")</f>
        <v/>
      </c>
      <c r="O373" s="66"/>
    </row>
    <row r="374" spans="1:15" s="67" customFormat="1">
      <c r="A374" s="60" t="str">
        <f>IFERROR(INDEX(學生名單!$B:$I,MATCH($B374,學生名單!$H:$H,0),1),"")</f>
        <v/>
      </c>
      <c r="B374" s="81"/>
      <c r="C374" s="82"/>
      <c r="D374" s="79"/>
      <c r="E374" s="60" t="str">
        <f>IFERROR(INDEX(學生名單!$B:$I,MATCH($B374,學生名單!$H:$H,0),7),"")</f>
        <v/>
      </c>
      <c r="F374" s="60" t="str">
        <f>IFERROR(INDEX(學生名單!$B:$I,MATCH($B374,學生名單!$H:$H,0),5),"")</f>
        <v/>
      </c>
      <c r="G374" s="60" t="str">
        <f>IFERROR(INDEX(學生名單!$B:$I,MATCH($B374,學生名單!$H:$H,0),2),"")</f>
        <v/>
      </c>
      <c r="H374" s="61" t="str">
        <f>IFERROR(VLOOKUP($D374,大三學分表!$G:$J,2,FALSE),"")</f>
        <v/>
      </c>
      <c r="I374" s="61" t="str">
        <f>IFERROR(VLOOKUP($D374,大三學分表!$G:$J,4,FALSE),"")</f>
        <v/>
      </c>
      <c r="J374" s="80"/>
      <c r="K374" s="64"/>
      <c r="L374" s="65"/>
      <c r="M374" s="65"/>
      <c r="N374" s="62" t="str">
        <f>IFERROR(INDEX(學生名單!$B:$I,MATCH($B374,學生名單!$H:$H,0),8),"")</f>
        <v/>
      </c>
      <c r="O374" s="66"/>
    </row>
    <row r="375" spans="1:15" s="67" customFormat="1">
      <c r="A375" s="60" t="str">
        <f>IFERROR(INDEX(學生名單!$B:$I,MATCH($B375,學生名單!$H:$H,0),1),"")</f>
        <v/>
      </c>
      <c r="B375" s="81"/>
      <c r="C375" s="82"/>
      <c r="D375" s="79"/>
      <c r="E375" s="60" t="str">
        <f>IFERROR(INDEX(學生名單!$B:$I,MATCH($B375,學生名單!$H:$H,0),7),"")</f>
        <v/>
      </c>
      <c r="F375" s="60" t="str">
        <f>IFERROR(INDEX(學生名單!$B:$I,MATCH($B375,學生名單!$H:$H,0),5),"")</f>
        <v/>
      </c>
      <c r="G375" s="60" t="str">
        <f>IFERROR(INDEX(學生名單!$B:$I,MATCH($B375,學生名單!$H:$H,0),2),"")</f>
        <v/>
      </c>
      <c r="H375" s="61" t="str">
        <f>IFERROR(VLOOKUP($D375,大三學分表!$G:$J,2,FALSE),"")</f>
        <v/>
      </c>
      <c r="I375" s="61" t="str">
        <f>IFERROR(VLOOKUP($D375,大三學分表!$G:$J,4,FALSE),"")</f>
        <v/>
      </c>
      <c r="J375" s="80"/>
      <c r="K375" s="64"/>
      <c r="L375" s="65"/>
      <c r="M375" s="65"/>
      <c r="N375" s="62" t="str">
        <f>IFERROR(INDEX(學生名單!$B:$I,MATCH($B375,學生名單!$H:$H,0),8),"")</f>
        <v/>
      </c>
      <c r="O375" s="66"/>
    </row>
    <row r="376" spans="1:15" s="67" customFormat="1">
      <c r="A376" s="60" t="str">
        <f>IFERROR(INDEX(學生名單!$B:$I,MATCH($B376,學生名單!$H:$H,0),1),"")</f>
        <v/>
      </c>
      <c r="B376" s="81"/>
      <c r="C376" s="82"/>
      <c r="D376" s="79"/>
      <c r="E376" s="60" t="str">
        <f>IFERROR(INDEX(學生名單!$B:$I,MATCH($B376,學生名單!$H:$H,0),7),"")</f>
        <v/>
      </c>
      <c r="F376" s="60" t="str">
        <f>IFERROR(INDEX(學生名單!$B:$I,MATCH($B376,學生名單!$H:$H,0),5),"")</f>
        <v/>
      </c>
      <c r="G376" s="60" t="str">
        <f>IFERROR(INDEX(學生名單!$B:$I,MATCH($B376,學生名單!$H:$H,0),2),"")</f>
        <v/>
      </c>
      <c r="H376" s="61" t="str">
        <f>IFERROR(VLOOKUP($D376,大三學分表!$G:$J,2,FALSE),"")</f>
        <v/>
      </c>
      <c r="I376" s="61" t="str">
        <f>IFERROR(VLOOKUP($D376,大三學分表!$G:$J,4,FALSE),"")</f>
        <v/>
      </c>
      <c r="J376" s="80"/>
      <c r="K376" s="64"/>
      <c r="L376" s="65"/>
      <c r="M376" s="65"/>
      <c r="N376" s="62" t="str">
        <f>IFERROR(INDEX(學生名單!$B:$I,MATCH($B376,學生名單!$H:$H,0),8),"")</f>
        <v/>
      </c>
      <c r="O376" s="66"/>
    </row>
    <row r="377" spans="1:15" s="67" customFormat="1">
      <c r="A377" s="60" t="str">
        <f>IFERROR(INDEX(學生名單!$B:$I,MATCH($B377,學生名單!$H:$H,0),1),"")</f>
        <v/>
      </c>
      <c r="B377" s="81"/>
      <c r="C377" s="82"/>
      <c r="D377" s="79"/>
      <c r="E377" s="60" t="str">
        <f>IFERROR(INDEX(學生名單!$B:$I,MATCH($B377,學生名單!$H:$H,0),7),"")</f>
        <v/>
      </c>
      <c r="F377" s="60" t="str">
        <f>IFERROR(INDEX(學生名單!$B:$I,MATCH($B377,學生名單!$H:$H,0),5),"")</f>
        <v/>
      </c>
      <c r="G377" s="60" t="str">
        <f>IFERROR(INDEX(學生名單!$B:$I,MATCH($B377,學生名單!$H:$H,0),2),"")</f>
        <v/>
      </c>
      <c r="H377" s="61" t="str">
        <f>IFERROR(VLOOKUP($D377,大三學分表!$G:$J,2,FALSE),"")</f>
        <v/>
      </c>
      <c r="I377" s="61" t="str">
        <f>IFERROR(VLOOKUP($D377,大三學分表!$G:$J,4,FALSE),"")</f>
        <v/>
      </c>
      <c r="J377" s="80"/>
      <c r="K377" s="64"/>
      <c r="L377" s="65"/>
      <c r="M377" s="65"/>
      <c r="N377" s="62" t="str">
        <f>IFERROR(INDEX(學生名單!$B:$I,MATCH($B377,學生名單!$H:$H,0),8),"")</f>
        <v/>
      </c>
      <c r="O377" s="66"/>
    </row>
    <row r="378" spans="1:15" s="67" customFormat="1">
      <c r="A378" s="60" t="str">
        <f>IFERROR(INDEX(學生名單!$B:$I,MATCH($B378,學生名單!$H:$H,0),1),"")</f>
        <v/>
      </c>
      <c r="B378" s="81"/>
      <c r="C378" s="82"/>
      <c r="D378" s="79"/>
      <c r="E378" s="60" t="str">
        <f>IFERROR(INDEX(學生名單!$B:$I,MATCH($B378,學生名單!$H:$H,0),7),"")</f>
        <v/>
      </c>
      <c r="F378" s="60" t="str">
        <f>IFERROR(INDEX(學生名單!$B:$I,MATCH($B378,學生名單!$H:$H,0),5),"")</f>
        <v/>
      </c>
      <c r="G378" s="60" t="str">
        <f>IFERROR(INDEX(學生名單!$B:$I,MATCH($B378,學生名單!$H:$H,0),2),"")</f>
        <v/>
      </c>
      <c r="H378" s="61" t="str">
        <f>IFERROR(VLOOKUP($D378,大三學分表!$G:$J,2,FALSE),"")</f>
        <v/>
      </c>
      <c r="I378" s="61" t="str">
        <f>IFERROR(VLOOKUP($D378,大三學分表!$G:$J,4,FALSE),"")</f>
        <v/>
      </c>
      <c r="J378" s="80"/>
      <c r="K378" s="64"/>
      <c r="L378" s="65"/>
      <c r="M378" s="65"/>
      <c r="N378" s="62" t="str">
        <f>IFERROR(INDEX(學生名單!$B:$I,MATCH($B378,學生名單!$H:$H,0),8),"")</f>
        <v/>
      </c>
      <c r="O378" s="66"/>
    </row>
    <row r="379" spans="1:15" s="67" customFormat="1">
      <c r="A379" s="60" t="str">
        <f>IFERROR(INDEX(學生名單!$B:$I,MATCH($B379,學生名單!$H:$H,0),1),"")</f>
        <v/>
      </c>
      <c r="B379" s="81"/>
      <c r="C379" s="82"/>
      <c r="D379" s="79"/>
      <c r="E379" s="60" t="str">
        <f>IFERROR(INDEX(學生名單!$B:$I,MATCH($B379,學生名單!$H:$H,0),7),"")</f>
        <v/>
      </c>
      <c r="F379" s="60" t="str">
        <f>IFERROR(INDEX(學生名單!$B:$I,MATCH($B379,學生名單!$H:$H,0),5),"")</f>
        <v/>
      </c>
      <c r="G379" s="60" t="str">
        <f>IFERROR(INDEX(學生名單!$B:$I,MATCH($B379,學生名單!$H:$H,0),2),"")</f>
        <v/>
      </c>
      <c r="H379" s="61" t="str">
        <f>IFERROR(VLOOKUP($D379,大三學分表!$G:$J,2,FALSE),"")</f>
        <v/>
      </c>
      <c r="I379" s="61" t="str">
        <f>IFERROR(VLOOKUP($D379,大三學分表!$G:$J,4,FALSE),"")</f>
        <v/>
      </c>
      <c r="J379" s="80"/>
      <c r="K379" s="64"/>
      <c r="L379" s="65"/>
      <c r="M379" s="65"/>
      <c r="N379" s="62" t="str">
        <f>IFERROR(INDEX(學生名單!$B:$I,MATCH($B379,學生名單!$H:$H,0),8),"")</f>
        <v/>
      </c>
      <c r="O379" s="66"/>
    </row>
    <row r="380" spans="1:15" s="67" customFormat="1">
      <c r="A380" s="60" t="str">
        <f>IFERROR(INDEX(學生名單!$B:$I,MATCH($B380,學生名單!$H:$H,0),1),"")</f>
        <v/>
      </c>
      <c r="B380" s="81"/>
      <c r="C380" s="82"/>
      <c r="D380" s="79"/>
      <c r="E380" s="60" t="str">
        <f>IFERROR(INDEX(學生名單!$B:$I,MATCH($B380,學生名單!$H:$H,0),7),"")</f>
        <v/>
      </c>
      <c r="F380" s="60" t="str">
        <f>IFERROR(INDEX(學生名單!$B:$I,MATCH($B380,學生名單!$H:$H,0),5),"")</f>
        <v/>
      </c>
      <c r="G380" s="60" t="str">
        <f>IFERROR(INDEX(學生名單!$B:$I,MATCH($B380,學生名單!$H:$H,0),2),"")</f>
        <v/>
      </c>
      <c r="H380" s="61" t="str">
        <f>IFERROR(VLOOKUP($D380,大三學分表!$G:$J,2,FALSE),"")</f>
        <v/>
      </c>
      <c r="I380" s="61" t="str">
        <f>IFERROR(VLOOKUP($D380,大三學分表!$G:$J,4,FALSE),"")</f>
        <v/>
      </c>
      <c r="J380" s="80"/>
      <c r="K380" s="64"/>
      <c r="L380" s="65"/>
      <c r="M380" s="65"/>
      <c r="N380" s="62" t="str">
        <f>IFERROR(INDEX(學生名單!$B:$I,MATCH($B380,學生名單!$H:$H,0),8),"")</f>
        <v/>
      </c>
      <c r="O380" s="66"/>
    </row>
    <row r="381" spans="1:15" s="67" customFormat="1">
      <c r="A381" s="60" t="str">
        <f>IFERROR(INDEX(學生名單!$B:$I,MATCH($B381,學生名單!$H:$H,0),1),"")</f>
        <v/>
      </c>
      <c r="B381" s="81"/>
      <c r="C381" s="82"/>
      <c r="D381" s="79"/>
      <c r="E381" s="60" t="str">
        <f>IFERROR(INDEX(學生名單!$B:$I,MATCH($B381,學生名單!$H:$H,0),7),"")</f>
        <v/>
      </c>
      <c r="F381" s="60" t="str">
        <f>IFERROR(INDEX(學生名單!$B:$I,MATCH($B381,學生名單!$H:$H,0),5),"")</f>
        <v/>
      </c>
      <c r="G381" s="60" t="str">
        <f>IFERROR(INDEX(學生名單!$B:$I,MATCH($B381,學生名單!$H:$H,0),2),"")</f>
        <v/>
      </c>
      <c r="H381" s="61" t="str">
        <f>IFERROR(VLOOKUP($D381,大三學分表!$G:$J,2,FALSE),"")</f>
        <v/>
      </c>
      <c r="I381" s="61" t="str">
        <f>IFERROR(VLOOKUP($D381,大三學分表!$G:$J,4,FALSE),"")</f>
        <v/>
      </c>
      <c r="J381" s="80"/>
      <c r="K381" s="64"/>
      <c r="L381" s="65"/>
      <c r="M381" s="65"/>
      <c r="N381" s="62" t="str">
        <f>IFERROR(INDEX(學生名單!$B:$I,MATCH($B381,學生名單!$H:$H,0),8),"")</f>
        <v/>
      </c>
      <c r="O381" s="66"/>
    </row>
    <row r="382" spans="1:15" s="67" customFormat="1">
      <c r="A382" s="60" t="str">
        <f>IFERROR(INDEX(學生名單!$B:$I,MATCH($B382,學生名單!$H:$H,0),1),"")</f>
        <v/>
      </c>
      <c r="B382" s="81"/>
      <c r="C382" s="82"/>
      <c r="D382" s="79"/>
      <c r="E382" s="60" t="str">
        <f>IFERROR(INDEX(學生名單!$B:$I,MATCH($B382,學生名單!$H:$H,0),7),"")</f>
        <v/>
      </c>
      <c r="F382" s="60" t="str">
        <f>IFERROR(INDEX(學生名單!$B:$I,MATCH($B382,學生名單!$H:$H,0),5),"")</f>
        <v/>
      </c>
      <c r="G382" s="60" t="str">
        <f>IFERROR(INDEX(學生名單!$B:$I,MATCH($B382,學生名單!$H:$H,0),2),"")</f>
        <v/>
      </c>
      <c r="H382" s="61" t="str">
        <f>IFERROR(VLOOKUP($D382,大三學分表!$G:$J,2,FALSE),"")</f>
        <v/>
      </c>
      <c r="I382" s="61" t="str">
        <f>IFERROR(VLOOKUP($D382,大三學分表!$G:$J,4,FALSE),"")</f>
        <v/>
      </c>
      <c r="J382" s="80"/>
      <c r="K382" s="64"/>
      <c r="L382" s="65"/>
      <c r="M382" s="65"/>
      <c r="N382" s="62" t="str">
        <f>IFERROR(INDEX(學生名單!$B:$I,MATCH($B382,學生名單!$H:$H,0),8),"")</f>
        <v/>
      </c>
      <c r="O382" s="66"/>
    </row>
    <row r="383" spans="1:15" s="67" customFormat="1">
      <c r="A383" s="60" t="str">
        <f>IFERROR(INDEX(學生名單!$B:$I,MATCH($B383,學生名單!$H:$H,0),1),"")</f>
        <v/>
      </c>
      <c r="B383" s="81"/>
      <c r="C383" s="82"/>
      <c r="D383" s="79"/>
      <c r="E383" s="60" t="str">
        <f>IFERROR(INDEX(學生名單!$B:$I,MATCH($B383,學生名單!$H:$H,0),7),"")</f>
        <v/>
      </c>
      <c r="F383" s="60" t="str">
        <f>IFERROR(INDEX(學生名單!$B:$I,MATCH($B383,學生名單!$H:$H,0),5),"")</f>
        <v/>
      </c>
      <c r="G383" s="60" t="str">
        <f>IFERROR(INDEX(學生名單!$B:$I,MATCH($B383,學生名單!$H:$H,0),2),"")</f>
        <v/>
      </c>
      <c r="H383" s="61" t="str">
        <f>IFERROR(VLOOKUP($D383,大三學分表!$G:$J,2,FALSE),"")</f>
        <v/>
      </c>
      <c r="I383" s="61" t="str">
        <f>IFERROR(VLOOKUP($D383,大三學分表!$G:$J,4,FALSE),"")</f>
        <v/>
      </c>
      <c r="J383" s="80"/>
      <c r="K383" s="64"/>
      <c r="L383" s="65"/>
      <c r="M383" s="65"/>
      <c r="N383" s="62" t="str">
        <f>IFERROR(INDEX(學生名單!$B:$I,MATCH($B383,學生名單!$H:$H,0),8),"")</f>
        <v/>
      </c>
      <c r="O383" s="66"/>
    </row>
    <row r="384" spans="1:15" s="67" customFormat="1">
      <c r="A384" s="60" t="str">
        <f>IFERROR(INDEX(學生名單!$B:$I,MATCH($B384,學生名單!$H:$H,0),1),"")</f>
        <v/>
      </c>
      <c r="B384" s="81"/>
      <c r="C384" s="82"/>
      <c r="D384" s="79"/>
      <c r="E384" s="60" t="str">
        <f>IFERROR(INDEX(學生名單!$B:$I,MATCH($B384,學生名單!$H:$H,0),7),"")</f>
        <v/>
      </c>
      <c r="F384" s="60" t="str">
        <f>IFERROR(INDEX(學生名單!$B:$I,MATCH($B384,學生名單!$H:$H,0),5),"")</f>
        <v/>
      </c>
      <c r="G384" s="60" t="str">
        <f>IFERROR(INDEX(學生名單!$B:$I,MATCH($B384,學生名單!$H:$H,0),2),"")</f>
        <v/>
      </c>
      <c r="H384" s="61" t="str">
        <f>IFERROR(VLOOKUP($D384,大三學分表!$G:$J,2,FALSE),"")</f>
        <v/>
      </c>
      <c r="I384" s="61" t="str">
        <f>IFERROR(VLOOKUP($D384,大三學分表!$G:$J,4,FALSE),"")</f>
        <v/>
      </c>
      <c r="J384" s="80"/>
      <c r="K384" s="64"/>
      <c r="L384" s="65"/>
      <c r="M384" s="65"/>
      <c r="N384" s="62" t="str">
        <f>IFERROR(INDEX(學生名單!$B:$I,MATCH($B384,學生名單!$H:$H,0),8),"")</f>
        <v/>
      </c>
      <c r="O384" s="66"/>
    </row>
    <row r="385" spans="1:15" s="67" customFormat="1">
      <c r="A385" s="60" t="str">
        <f>IFERROR(INDEX(學生名單!$B:$I,MATCH($B385,學生名單!$H:$H,0),1),"")</f>
        <v/>
      </c>
      <c r="B385" s="81"/>
      <c r="C385" s="82"/>
      <c r="D385" s="79"/>
      <c r="E385" s="60" t="str">
        <f>IFERROR(INDEX(學生名單!$B:$I,MATCH($B385,學生名單!$H:$H,0),7),"")</f>
        <v/>
      </c>
      <c r="F385" s="60" t="str">
        <f>IFERROR(INDEX(學生名單!$B:$I,MATCH($B385,學生名單!$H:$H,0),5),"")</f>
        <v/>
      </c>
      <c r="G385" s="60" t="str">
        <f>IFERROR(INDEX(學生名單!$B:$I,MATCH($B385,學生名單!$H:$H,0),2),"")</f>
        <v/>
      </c>
      <c r="H385" s="61" t="str">
        <f>IFERROR(VLOOKUP($D385,大三學分表!$G:$J,2,FALSE),"")</f>
        <v/>
      </c>
      <c r="I385" s="61" t="str">
        <f>IFERROR(VLOOKUP($D385,大三學分表!$G:$J,4,FALSE),"")</f>
        <v/>
      </c>
      <c r="J385" s="80"/>
      <c r="K385" s="64"/>
      <c r="L385" s="65"/>
      <c r="M385" s="65"/>
      <c r="N385" s="62" t="str">
        <f>IFERROR(INDEX(學生名單!$B:$I,MATCH($B385,學生名單!$H:$H,0),8),"")</f>
        <v/>
      </c>
      <c r="O385" s="66"/>
    </row>
    <row r="386" spans="1:15" s="67" customFormat="1">
      <c r="A386" s="60" t="str">
        <f>IFERROR(INDEX(學生名單!$B:$I,MATCH($B386,學生名單!$H:$H,0),1),"")</f>
        <v/>
      </c>
      <c r="B386" s="81"/>
      <c r="C386" s="82"/>
      <c r="D386" s="79"/>
      <c r="E386" s="60" t="str">
        <f>IFERROR(INDEX(學生名單!$B:$I,MATCH($B386,學生名單!$H:$H,0),7),"")</f>
        <v/>
      </c>
      <c r="F386" s="60" t="str">
        <f>IFERROR(INDEX(學生名單!$B:$I,MATCH($B386,學生名單!$H:$H,0),5),"")</f>
        <v/>
      </c>
      <c r="G386" s="60" t="str">
        <f>IFERROR(INDEX(學生名單!$B:$I,MATCH($B386,學生名單!$H:$H,0),2),"")</f>
        <v/>
      </c>
      <c r="H386" s="61" t="str">
        <f>IFERROR(VLOOKUP($D386,大三學分表!$G:$J,2,FALSE),"")</f>
        <v/>
      </c>
      <c r="I386" s="61" t="str">
        <f>IFERROR(VLOOKUP($D386,大三學分表!$G:$J,4,FALSE),"")</f>
        <v/>
      </c>
      <c r="J386" s="80"/>
      <c r="K386" s="64"/>
      <c r="L386" s="65"/>
      <c r="M386" s="65"/>
      <c r="N386" s="62" t="str">
        <f>IFERROR(INDEX(學生名單!$B:$I,MATCH($B386,學生名單!$H:$H,0),8),"")</f>
        <v/>
      </c>
      <c r="O386" s="66"/>
    </row>
    <row r="387" spans="1:15" s="67" customFormat="1">
      <c r="A387" s="60" t="str">
        <f>IFERROR(INDEX(學生名單!$B:$I,MATCH($B387,學生名單!$H:$H,0),1),"")</f>
        <v/>
      </c>
      <c r="B387" s="81"/>
      <c r="C387" s="82"/>
      <c r="D387" s="79"/>
      <c r="E387" s="60" t="str">
        <f>IFERROR(INDEX(學生名單!$B:$I,MATCH($B387,學生名單!$H:$H,0),7),"")</f>
        <v/>
      </c>
      <c r="F387" s="60" t="str">
        <f>IFERROR(INDEX(學生名單!$B:$I,MATCH($B387,學生名單!$H:$H,0),5),"")</f>
        <v/>
      </c>
      <c r="G387" s="60" t="str">
        <f>IFERROR(INDEX(學生名單!$B:$I,MATCH($B387,學生名單!$H:$H,0),2),"")</f>
        <v/>
      </c>
      <c r="H387" s="61" t="str">
        <f>IFERROR(VLOOKUP($D387,大三學分表!$G:$J,2,FALSE),"")</f>
        <v/>
      </c>
      <c r="I387" s="61" t="str">
        <f>IFERROR(VLOOKUP($D387,大三學分表!$G:$J,4,FALSE),"")</f>
        <v/>
      </c>
      <c r="J387" s="80"/>
      <c r="K387" s="64"/>
      <c r="L387" s="65"/>
      <c r="M387" s="65"/>
      <c r="N387" s="62" t="str">
        <f>IFERROR(INDEX(學生名單!$B:$I,MATCH($B387,學生名單!$H:$H,0),8),"")</f>
        <v/>
      </c>
      <c r="O387" s="66"/>
    </row>
    <row r="388" spans="1:15" s="67" customFormat="1">
      <c r="A388" s="60" t="str">
        <f>IFERROR(INDEX(學生名單!$B:$I,MATCH($B388,學生名單!$H:$H,0),1),"")</f>
        <v/>
      </c>
      <c r="B388" s="81"/>
      <c r="C388" s="82"/>
      <c r="D388" s="79"/>
      <c r="E388" s="60" t="str">
        <f>IFERROR(INDEX(學生名單!$B:$I,MATCH($B388,學生名單!$H:$H,0),7),"")</f>
        <v/>
      </c>
      <c r="F388" s="60" t="str">
        <f>IFERROR(INDEX(學生名單!$B:$I,MATCH($B388,學生名單!$H:$H,0),5),"")</f>
        <v/>
      </c>
      <c r="G388" s="60" t="str">
        <f>IFERROR(INDEX(學生名單!$B:$I,MATCH($B388,學生名單!$H:$H,0),2),"")</f>
        <v/>
      </c>
      <c r="H388" s="61" t="str">
        <f>IFERROR(VLOOKUP($D388,大三學分表!$G:$J,2,FALSE),"")</f>
        <v/>
      </c>
      <c r="I388" s="61" t="str">
        <f>IFERROR(VLOOKUP($D388,大三學分表!$G:$J,4,FALSE),"")</f>
        <v/>
      </c>
      <c r="J388" s="80"/>
      <c r="K388" s="64"/>
      <c r="L388" s="65"/>
      <c r="M388" s="65"/>
      <c r="N388" s="62" t="str">
        <f>IFERROR(INDEX(學生名單!$B:$I,MATCH($B388,學生名單!$H:$H,0),8),"")</f>
        <v/>
      </c>
      <c r="O388" s="66"/>
    </row>
    <row r="389" spans="1:15" s="67" customFormat="1">
      <c r="A389" s="60" t="str">
        <f>IFERROR(INDEX(學生名單!$B:$I,MATCH($B389,學生名單!$H:$H,0),1),"")</f>
        <v/>
      </c>
      <c r="B389" s="81"/>
      <c r="C389" s="82"/>
      <c r="D389" s="79"/>
      <c r="E389" s="60" t="str">
        <f>IFERROR(INDEX(學生名單!$B:$I,MATCH($B389,學生名單!$H:$H,0),7),"")</f>
        <v/>
      </c>
      <c r="F389" s="60" t="str">
        <f>IFERROR(INDEX(學生名單!$B:$I,MATCH($B389,學生名單!$H:$H,0),5),"")</f>
        <v/>
      </c>
      <c r="G389" s="60" t="str">
        <f>IFERROR(INDEX(學生名單!$B:$I,MATCH($B389,學生名單!$H:$H,0),2),"")</f>
        <v/>
      </c>
      <c r="H389" s="61" t="str">
        <f>IFERROR(VLOOKUP($D389,大三學分表!$G:$J,2,FALSE),"")</f>
        <v/>
      </c>
      <c r="I389" s="61" t="str">
        <f>IFERROR(VLOOKUP($D389,大三學分表!$G:$J,4,FALSE),"")</f>
        <v/>
      </c>
      <c r="J389" s="80"/>
      <c r="K389" s="64"/>
      <c r="L389" s="65"/>
      <c r="M389" s="65"/>
      <c r="N389" s="62" t="str">
        <f>IFERROR(INDEX(學生名單!$B:$I,MATCH($B389,學生名單!$H:$H,0),8),"")</f>
        <v/>
      </c>
      <c r="O389" s="66"/>
    </row>
    <row r="390" spans="1:15" s="67" customFormat="1">
      <c r="A390" s="60" t="str">
        <f>IFERROR(INDEX(學生名單!$B:$I,MATCH($B390,學生名單!$H:$H,0),1),"")</f>
        <v/>
      </c>
      <c r="B390" s="81"/>
      <c r="C390" s="82"/>
      <c r="D390" s="79"/>
      <c r="E390" s="60" t="str">
        <f>IFERROR(INDEX(學生名單!$B:$I,MATCH($B390,學生名單!$H:$H,0),7),"")</f>
        <v/>
      </c>
      <c r="F390" s="60" t="str">
        <f>IFERROR(INDEX(學生名單!$B:$I,MATCH($B390,學生名單!$H:$H,0),5),"")</f>
        <v/>
      </c>
      <c r="G390" s="60" t="str">
        <f>IFERROR(INDEX(學生名單!$B:$I,MATCH($B390,學生名單!$H:$H,0),2),"")</f>
        <v/>
      </c>
      <c r="H390" s="61" t="str">
        <f>IFERROR(VLOOKUP($D390,大三學分表!$G:$J,2,FALSE),"")</f>
        <v/>
      </c>
      <c r="I390" s="61" t="str">
        <f>IFERROR(VLOOKUP($D390,大三學分表!$G:$J,4,FALSE),"")</f>
        <v/>
      </c>
      <c r="J390" s="80"/>
      <c r="K390" s="64"/>
      <c r="L390" s="65"/>
      <c r="M390" s="65"/>
      <c r="N390" s="62" t="str">
        <f>IFERROR(INDEX(學生名單!$B:$I,MATCH($B390,學生名單!$H:$H,0),8),"")</f>
        <v/>
      </c>
      <c r="O390" s="66"/>
    </row>
    <row r="391" spans="1:15" s="67" customFormat="1">
      <c r="A391" s="60" t="str">
        <f>IFERROR(INDEX(學生名單!$B:$I,MATCH($B391,學生名單!$H:$H,0),1),"")</f>
        <v/>
      </c>
      <c r="B391" s="81"/>
      <c r="C391" s="82"/>
      <c r="D391" s="79"/>
      <c r="E391" s="60" t="str">
        <f>IFERROR(INDEX(學生名單!$B:$I,MATCH($B391,學生名單!$H:$H,0),7),"")</f>
        <v/>
      </c>
      <c r="F391" s="60" t="str">
        <f>IFERROR(INDEX(學生名單!$B:$I,MATCH($B391,學生名單!$H:$H,0),5),"")</f>
        <v/>
      </c>
      <c r="G391" s="60" t="str">
        <f>IFERROR(INDEX(學生名單!$B:$I,MATCH($B391,學生名單!$H:$H,0),2),"")</f>
        <v/>
      </c>
      <c r="H391" s="61" t="str">
        <f>IFERROR(VLOOKUP($D391,大三學分表!$G:$J,2,FALSE),"")</f>
        <v/>
      </c>
      <c r="I391" s="61" t="str">
        <f>IFERROR(VLOOKUP($D391,大三學分表!$G:$J,4,FALSE),"")</f>
        <v/>
      </c>
      <c r="J391" s="80"/>
      <c r="K391" s="64"/>
      <c r="L391" s="65"/>
      <c r="M391" s="65"/>
      <c r="N391" s="62" t="str">
        <f>IFERROR(INDEX(學生名單!$B:$I,MATCH($B391,學生名單!$H:$H,0),8),"")</f>
        <v/>
      </c>
      <c r="O391" s="66"/>
    </row>
    <row r="392" spans="1:15" s="67" customFormat="1">
      <c r="A392" s="60" t="str">
        <f>IFERROR(INDEX(學生名單!$B:$I,MATCH($B392,學生名單!$H:$H,0),1),"")</f>
        <v/>
      </c>
      <c r="B392" s="81"/>
      <c r="C392" s="82"/>
      <c r="D392" s="79"/>
      <c r="E392" s="60" t="str">
        <f>IFERROR(INDEX(學生名單!$B:$I,MATCH($B392,學生名單!$H:$H,0),7),"")</f>
        <v/>
      </c>
      <c r="F392" s="60" t="str">
        <f>IFERROR(INDEX(學生名單!$B:$I,MATCH($B392,學生名單!$H:$H,0),5),"")</f>
        <v/>
      </c>
      <c r="G392" s="60" t="str">
        <f>IFERROR(INDEX(學生名單!$B:$I,MATCH($B392,學生名單!$H:$H,0),2),"")</f>
        <v/>
      </c>
      <c r="H392" s="61" t="str">
        <f>IFERROR(VLOOKUP($D392,大三學分表!$G:$J,2,FALSE),"")</f>
        <v/>
      </c>
      <c r="I392" s="61" t="str">
        <f>IFERROR(VLOOKUP($D392,大三學分表!$G:$J,4,FALSE),"")</f>
        <v/>
      </c>
      <c r="J392" s="80"/>
      <c r="K392" s="64"/>
      <c r="L392" s="65"/>
      <c r="M392" s="65"/>
      <c r="N392" s="62" t="str">
        <f>IFERROR(INDEX(學生名單!$B:$I,MATCH($B392,學生名單!$H:$H,0),8),"")</f>
        <v/>
      </c>
      <c r="O392" s="66"/>
    </row>
    <row r="393" spans="1:15" s="67" customFormat="1">
      <c r="A393" s="60" t="str">
        <f>IFERROR(INDEX(學生名單!$B:$I,MATCH($B393,學生名單!$H:$H,0),1),"")</f>
        <v/>
      </c>
      <c r="B393" s="81"/>
      <c r="C393" s="82"/>
      <c r="D393" s="79"/>
      <c r="E393" s="60" t="str">
        <f>IFERROR(INDEX(學生名單!$B:$I,MATCH($B393,學生名單!$H:$H,0),7),"")</f>
        <v/>
      </c>
      <c r="F393" s="60" t="str">
        <f>IFERROR(INDEX(學生名單!$B:$I,MATCH($B393,學生名單!$H:$H,0),5),"")</f>
        <v/>
      </c>
      <c r="G393" s="60" t="str">
        <f>IFERROR(INDEX(學生名單!$B:$I,MATCH($B393,學生名單!$H:$H,0),2),"")</f>
        <v/>
      </c>
      <c r="H393" s="61" t="str">
        <f>IFERROR(VLOOKUP($D393,大三學分表!$G:$J,2,FALSE),"")</f>
        <v/>
      </c>
      <c r="I393" s="61" t="str">
        <f>IFERROR(VLOOKUP($D393,大三學分表!$G:$J,4,FALSE),"")</f>
        <v/>
      </c>
      <c r="J393" s="80"/>
      <c r="K393" s="64"/>
      <c r="L393" s="65"/>
      <c r="M393" s="65"/>
      <c r="N393" s="62" t="str">
        <f>IFERROR(INDEX(學生名單!$B:$I,MATCH($B393,學生名單!$H:$H,0),8),"")</f>
        <v/>
      </c>
      <c r="O393" s="66"/>
    </row>
    <row r="394" spans="1:15" s="67" customFormat="1">
      <c r="A394" s="60" t="str">
        <f>IFERROR(INDEX(學生名單!$B:$I,MATCH($B394,學生名單!$H:$H,0),1),"")</f>
        <v/>
      </c>
      <c r="B394" s="81"/>
      <c r="C394" s="82"/>
      <c r="D394" s="79"/>
      <c r="E394" s="60" t="str">
        <f>IFERROR(INDEX(學生名單!$B:$I,MATCH($B394,學生名單!$H:$H,0),7),"")</f>
        <v/>
      </c>
      <c r="F394" s="60" t="str">
        <f>IFERROR(INDEX(學生名單!$B:$I,MATCH($B394,學生名單!$H:$H,0),5),"")</f>
        <v/>
      </c>
      <c r="G394" s="60" t="str">
        <f>IFERROR(INDEX(學生名單!$B:$I,MATCH($B394,學生名單!$H:$H,0),2),"")</f>
        <v/>
      </c>
      <c r="H394" s="61" t="str">
        <f>IFERROR(VLOOKUP($D394,大三學分表!$G:$J,2,FALSE),"")</f>
        <v/>
      </c>
      <c r="I394" s="61" t="str">
        <f>IFERROR(VLOOKUP($D394,大三學分表!$G:$J,4,FALSE),"")</f>
        <v/>
      </c>
      <c r="J394" s="80"/>
      <c r="K394" s="64"/>
      <c r="L394" s="65"/>
      <c r="M394" s="65"/>
      <c r="N394" s="62" t="str">
        <f>IFERROR(INDEX(學生名單!$B:$I,MATCH($B394,學生名單!$H:$H,0),8),"")</f>
        <v/>
      </c>
      <c r="O394" s="66"/>
    </row>
    <row r="395" spans="1:15" s="67" customFormat="1">
      <c r="A395" s="60" t="str">
        <f>IFERROR(INDEX(學生名單!$B:$I,MATCH($B395,學生名單!$H:$H,0),1),"")</f>
        <v/>
      </c>
      <c r="B395" s="81"/>
      <c r="C395" s="82"/>
      <c r="D395" s="79"/>
      <c r="E395" s="60" t="str">
        <f>IFERROR(INDEX(學生名單!$B:$I,MATCH($B395,學生名單!$H:$H,0),7),"")</f>
        <v/>
      </c>
      <c r="F395" s="60" t="str">
        <f>IFERROR(INDEX(學生名單!$B:$I,MATCH($B395,學生名單!$H:$H,0),5),"")</f>
        <v/>
      </c>
      <c r="G395" s="60" t="str">
        <f>IFERROR(INDEX(學生名單!$B:$I,MATCH($B395,學生名單!$H:$H,0),2),"")</f>
        <v/>
      </c>
      <c r="H395" s="61" t="str">
        <f>IFERROR(VLOOKUP($D395,大三學分表!$G:$J,2,FALSE),"")</f>
        <v/>
      </c>
      <c r="I395" s="61" t="str">
        <f>IFERROR(VLOOKUP($D395,大三學分表!$G:$J,4,FALSE),"")</f>
        <v/>
      </c>
      <c r="J395" s="80"/>
      <c r="K395" s="64"/>
      <c r="L395" s="65"/>
      <c r="M395" s="65"/>
      <c r="N395" s="62" t="str">
        <f>IFERROR(INDEX(學生名單!$B:$I,MATCH($B395,學生名單!$H:$H,0),8),"")</f>
        <v/>
      </c>
      <c r="O395" s="66"/>
    </row>
    <row r="396" spans="1:15" s="67" customFormat="1">
      <c r="A396" s="60" t="str">
        <f>IFERROR(INDEX(學生名單!$B:$I,MATCH($B396,學生名單!$H:$H,0),1),"")</f>
        <v/>
      </c>
      <c r="B396" s="81"/>
      <c r="C396" s="82"/>
      <c r="D396" s="79"/>
      <c r="E396" s="60" t="str">
        <f>IFERROR(INDEX(學生名單!$B:$I,MATCH($B396,學生名單!$H:$H,0),7),"")</f>
        <v/>
      </c>
      <c r="F396" s="60" t="str">
        <f>IFERROR(INDEX(學生名單!$B:$I,MATCH($B396,學生名單!$H:$H,0),5),"")</f>
        <v/>
      </c>
      <c r="G396" s="60" t="str">
        <f>IFERROR(INDEX(學生名單!$B:$I,MATCH($B396,學生名單!$H:$H,0),2),"")</f>
        <v/>
      </c>
      <c r="H396" s="61" t="str">
        <f>IFERROR(VLOOKUP($D396,大三學分表!$G:$J,2,FALSE),"")</f>
        <v/>
      </c>
      <c r="I396" s="61" t="str">
        <f>IFERROR(VLOOKUP($D396,大三學分表!$G:$J,4,FALSE),"")</f>
        <v/>
      </c>
      <c r="J396" s="80"/>
      <c r="K396" s="64"/>
      <c r="L396" s="65"/>
      <c r="M396" s="65"/>
      <c r="N396" s="62" t="str">
        <f>IFERROR(INDEX(學生名單!$B:$I,MATCH($B396,學生名單!$H:$H,0),8),"")</f>
        <v/>
      </c>
      <c r="O396" s="66"/>
    </row>
    <row r="397" spans="1:15" s="67" customFormat="1">
      <c r="A397" s="60" t="str">
        <f>IFERROR(INDEX(學生名單!$B:$I,MATCH($B397,學生名單!$H:$H,0),1),"")</f>
        <v/>
      </c>
      <c r="B397" s="81"/>
      <c r="C397" s="82"/>
      <c r="D397" s="79"/>
      <c r="E397" s="60" t="str">
        <f>IFERROR(INDEX(學生名單!$B:$I,MATCH($B397,學生名單!$H:$H,0),7),"")</f>
        <v/>
      </c>
      <c r="F397" s="60" t="str">
        <f>IFERROR(INDEX(學生名單!$B:$I,MATCH($B397,學生名單!$H:$H,0),5),"")</f>
        <v/>
      </c>
      <c r="G397" s="60" t="str">
        <f>IFERROR(INDEX(學生名單!$B:$I,MATCH($B397,學生名單!$H:$H,0),2),"")</f>
        <v/>
      </c>
      <c r="H397" s="61" t="str">
        <f>IFERROR(VLOOKUP($D397,大三學分表!$G:$J,2,FALSE),"")</f>
        <v/>
      </c>
      <c r="I397" s="61" t="str">
        <f>IFERROR(VLOOKUP($D397,大三學分表!$G:$J,4,FALSE),"")</f>
        <v/>
      </c>
      <c r="J397" s="80"/>
      <c r="K397" s="64"/>
      <c r="L397" s="65"/>
      <c r="M397" s="65"/>
      <c r="N397" s="62" t="str">
        <f>IFERROR(INDEX(學生名單!$B:$I,MATCH($B397,學生名單!$H:$H,0),8),"")</f>
        <v/>
      </c>
      <c r="O397" s="66"/>
    </row>
    <row r="398" spans="1:15" s="67" customFormat="1">
      <c r="A398" s="60" t="str">
        <f>IFERROR(INDEX(學生名單!$B:$I,MATCH($B398,學生名單!$H:$H,0),1),"")</f>
        <v/>
      </c>
      <c r="B398" s="81"/>
      <c r="C398" s="82"/>
      <c r="D398" s="79"/>
      <c r="E398" s="60" t="str">
        <f>IFERROR(INDEX(學生名單!$B:$I,MATCH($B398,學生名單!$H:$H,0),7),"")</f>
        <v/>
      </c>
      <c r="F398" s="60" t="str">
        <f>IFERROR(INDEX(學生名單!$B:$I,MATCH($B398,學生名單!$H:$H,0),5),"")</f>
        <v/>
      </c>
      <c r="G398" s="60" t="str">
        <f>IFERROR(INDEX(學生名單!$B:$I,MATCH($B398,學生名單!$H:$H,0),2),"")</f>
        <v/>
      </c>
      <c r="H398" s="61" t="str">
        <f>IFERROR(VLOOKUP($D398,大三學分表!$G:$J,2,FALSE),"")</f>
        <v/>
      </c>
      <c r="I398" s="61" t="str">
        <f>IFERROR(VLOOKUP($D398,大三學分表!$G:$J,4,FALSE),"")</f>
        <v/>
      </c>
      <c r="J398" s="80"/>
      <c r="K398" s="64"/>
      <c r="L398" s="65"/>
      <c r="M398" s="65"/>
      <c r="N398" s="62" t="str">
        <f>IFERROR(INDEX(學生名單!$B:$I,MATCH($B398,學生名單!$H:$H,0),8),"")</f>
        <v/>
      </c>
      <c r="O398" s="66"/>
    </row>
    <row r="399" spans="1:15" s="67" customFormat="1">
      <c r="A399" s="60" t="str">
        <f>IFERROR(INDEX(學生名單!$B:$I,MATCH($B399,學生名單!$H:$H,0),1),"")</f>
        <v/>
      </c>
      <c r="B399" s="81"/>
      <c r="C399" s="82"/>
      <c r="D399" s="79"/>
      <c r="E399" s="60" t="str">
        <f>IFERROR(INDEX(學生名單!$B:$I,MATCH($B399,學生名單!$H:$H,0),7),"")</f>
        <v/>
      </c>
      <c r="F399" s="60" t="str">
        <f>IFERROR(INDEX(學生名單!$B:$I,MATCH($B399,學生名單!$H:$H,0),5),"")</f>
        <v/>
      </c>
      <c r="G399" s="60" t="str">
        <f>IFERROR(INDEX(學生名單!$B:$I,MATCH($B399,學生名單!$H:$H,0),2),"")</f>
        <v/>
      </c>
      <c r="H399" s="61" t="str">
        <f>IFERROR(VLOOKUP($D399,大三學分表!$G:$J,2,FALSE),"")</f>
        <v/>
      </c>
      <c r="I399" s="61" t="str">
        <f>IFERROR(VLOOKUP($D399,大三學分表!$G:$J,4,FALSE),"")</f>
        <v/>
      </c>
      <c r="J399" s="80"/>
      <c r="K399" s="64"/>
      <c r="L399" s="65"/>
      <c r="M399" s="65"/>
      <c r="N399" s="62" t="str">
        <f>IFERROR(INDEX(學生名單!$B:$I,MATCH($B399,學生名單!$H:$H,0),8),"")</f>
        <v/>
      </c>
      <c r="O399" s="66"/>
    </row>
    <row r="400" spans="1:15" s="67" customFormat="1">
      <c r="A400" s="60" t="str">
        <f>IFERROR(INDEX(學生名單!$B:$I,MATCH($B400,學生名單!$H:$H,0),1),"")</f>
        <v/>
      </c>
      <c r="B400" s="81"/>
      <c r="C400" s="82"/>
      <c r="D400" s="79"/>
      <c r="E400" s="60" t="str">
        <f>IFERROR(INDEX(學生名單!$B:$I,MATCH($B400,學生名單!$H:$H,0),7),"")</f>
        <v/>
      </c>
      <c r="F400" s="60" t="str">
        <f>IFERROR(INDEX(學生名單!$B:$I,MATCH($B400,學生名單!$H:$H,0),5),"")</f>
        <v/>
      </c>
      <c r="G400" s="60" t="str">
        <f>IFERROR(INDEX(學生名單!$B:$I,MATCH($B400,學生名單!$H:$H,0),2),"")</f>
        <v/>
      </c>
      <c r="H400" s="61" t="str">
        <f>IFERROR(VLOOKUP($D400,大三學分表!$G:$J,2,FALSE),"")</f>
        <v/>
      </c>
      <c r="I400" s="61" t="str">
        <f>IFERROR(VLOOKUP($D400,大三學分表!$G:$J,4,FALSE),"")</f>
        <v/>
      </c>
      <c r="J400" s="80"/>
      <c r="K400" s="64"/>
      <c r="L400" s="65"/>
      <c r="M400" s="65"/>
      <c r="N400" s="62" t="str">
        <f>IFERROR(INDEX(學生名單!$B:$I,MATCH($B400,學生名單!$H:$H,0),8),"")</f>
        <v/>
      </c>
      <c r="O400" s="66"/>
    </row>
    <row r="401" spans="1:15" s="67" customFormat="1">
      <c r="A401" s="60" t="str">
        <f>IFERROR(INDEX(學生名單!$B:$I,MATCH($B401,學生名單!$H:$H,0),1),"")</f>
        <v/>
      </c>
      <c r="B401" s="81"/>
      <c r="C401" s="82"/>
      <c r="D401" s="79"/>
      <c r="E401" s="60" t="str">
        <f>IFERROR(INDEX(學生名單!$B:$I,MATCH($B401,學生名單!$H:$H,0),7),"")</f>
        <v/>
      </c>
      <c r="F401" s="60" t="str">
        <f>IFERROR(INDEX(學生名單!$B:$I,MATCH($B401,學生名單!$H:$H,0),5),"")</f>
        <v/>
      </c>
      <c r="G401" s="60" t="str">
        <f>IFERROR(INDEX(學生名單!$B:$I,MATCH($B401,學生名單!$H:$H,0),2),"")</f>
        <v/>
      </c>
      <c r="H401" s="61" t="str">
        <f>IFERROR(VLOOKUP($D401,大三學分表!$G:$J,2,FALSE),"")</f>
        <v/>
      </c>
      <c r="I401" s="61" t="str">
        <f>IFERROR(VLOOKUP($D401,大三學分表!$G:$J,4,FALSE),"")</f>
        <v/>
      </c>
      <c r="J401" s="80"/>
      <c r="K401" s="64"/>
      <c r="L401" s="65"/>
      <c r="M401" s="65"/>
      <c r="N401" s="62" t="str">
        <f>IFERROR(INDEX(學生名單!$B:$I,MATCH($B401,學生名單!$H:$H,0),8),"")</f>
        <v/>
      </c>
      <c r="O401" s="66"/>
    </row>
    <row r="402" spans="1:15" s="67" customFormat="1">
      <c r="A402" s="60" t="str">
        <f>IFERROR(INDEX(學生名單!$B:$I,MATCH($B402,學生名單!$H:$H,0),1),"")</f>
        <v/>
      </c>
      <c r="B402" s="81"/>
      <c r="C402" s="82"/>
      <c r="D402" s="79"/>
      <c r="E402" s="60" t="str">
        <f>IFERROR(INDEX(學生名單!$B:$I,MATCH($B402,學生名單!$H:$H,0),7),"")</f>
        <v/>
      </c>
      <c r="F402" s="60" t="str">
        <f>IFERROR(INDEX(學生名單!$B:$I,MATCH($B402,學生名單!$H:$H,0),5),"")</f>
        <v/>
      </c>
      <c r="G402" s="60" t="str">
        <f>IFERROR(INDEX(學生名單!$B:$I,MATCH($B402,學生名單!$H:$H,0),2),"")</f>
        <v/>
      </c>
      <c r="H402" s="61" t="str">
        <f>IFERROR(VLOOKUP($D402,大三學分表!$G:$J,2,FALSE),"")</f>
        <v/>
      </c>
      <c r="I402" s="61" t="str">
        <f>IFERROR(VLOOKUP($D402,大三學分表!$G:$J,4,FALSE),"")</f>
        <v/>
      </c>
      <c r="J402" s="80"/>
      <c r="K402" s="64"/>
      <c r="L402" s="65"/>
      <c r="M402" s="65"/>
      <c r="N402" s="62" t="str">
        <f>IFERROR(INDEX(學生名單!$B:$I,MATCH($B402,學生名單!$H:$H,0),8),"")</f>
        <v/>
      </c>
      <c r="O402" s="66"/>
    </row>
    <row r="403" spans="1:15" s="67" customFormat="1">
      <c r="A403" s="60" t="str">
        <f>IFERROR(INDEX(學生名單!$B:$I,MATCH($B403,學生名單!$H:$H,0),1),"")</f>
        <v/>
      </c>
      <c r="B403" s="81"/>
      <c r="C403" s="82"/>
      <c r="D403" s="79"/>
      <c r="E403" s="60" t="str">
        <f>IFERROR(INDEX(學生名單!$B:$I,MATCH($B403,學生名單!$H:$H,0),7),"")</f>
        <v/>
      </c>
      <c r="F403" s="60" t="str">
        <f>IFERROR(INDEX(學生名單!$B:$I,MATCH($B403,學生名單!$H:$H,0),5),"")</f>
        <v/>
      </c>
      <c r="G403" s="60" t="str">
        <f>IFERROR(INDEX(學生名單!$B:$I,MATCH($B403,學生名單!$H:$H,0),2),"")</f>
        <v/>
      </c>
      <c r="H403" s="61" t="str">
        <f>IFERROR(VLOOKUP($D403,大三學分表!$G:$J,2,FALSE),"")</f>
        <v/>
      </c>
      <c r="I403" s="61" t="str">
        <f>IFERROR(VLOOKUP($D403,大三學分表!$G:$J,4,FALSE),"")</f>
        <v/>
      </c>
      <c r="J403" s="80"/>
      <c r="K403" s="64"/>
      <c r="L403" s="65"/>
      <c r="M403" s="65"/>
      <c r="N403" s="62" t="str">
        <f>IFERROR(INDEX(學生名單!$B:$I,MATCH($B403,學生名單!$H:$H,0),8),"")</f>
        <v/>
      </c>
      <c r="O403" s="66"/>
    </row>
    <row r="404" spans="1:15" s="67" customFormat="1">
      <c r="A404" s="60" t="str">
        <f>IFERROR(INDEX(學生名單!$B:$I,MATCH($B404,學生名單!$H:$H,0),1),"")</f>
        <v/>
      </c>
      <c r="B404" s="81"/>
      <c r="C404" s="82"/>
      <c r="D404" s="79"/>
      <c r="E404" s="60" t="str">
        <f>IFERROR(INDEX(學生名單!$B:$I,MATCH($B404,學生名單!$H:$H,0),7),"")</f>
        <v/>
      </c>
      <c r="F404" s="60" t="str">
        <f>IFERROR(INDEX(學生名單!$B:$I,MATCH($B404,學生名單!$H:$H,0),5),"")</f>
        <v/>
      </c>
      <c r="G404" s="60" t="str">
        <f>IFERROR(INDEX(學生名單!$B:$I,MATCH($B404,學生名單!$H:$H,0),2),"")</f>
        <v/>
      </c>
      <c r="H404" s="61" t="str">
        <f>IFERROR(VLOOKUP($D404,大三學分表!$G:$J,2,FALSE),"")</f>
        <v/>
      </c>
      <c r="I404" s="61" t="str">
        <f>IFERROR(VLOOKUP($D404,大三學分表!$G:$J,4,FALSE),"")</f>
        <v/>
      </c>
      <c r="J404" s="80"/>
      <c r="K404" s="64"/>
      <c r="L404" s="65"/>
      <c r="M404" s="65"/>
      <c r="N404" s="62" t="str">
        <f>IFERROR(INDEX(學生名單!$B:$I,MATCH($B404,學生名單!$H:$H,0),8),"")</f>
        <v/>
      </c>
      <c r="O404" s="66"/>
    </row>
    <row r="405" spans="1:15" s="67" customFormat="1">
      <c r="A405" s="60" t="str">
        <f>IFERROR(INDEX(學生名單!$B:$I,MATCH($B405,學生名單!$H:$H,0),1),"")</f>
        <v/>
      </c>
      <c r="B405" s="81"/>
      <c r="C405" s="82"/>
      <c r="D405" s="79"/>
      <c r="E405" s="60" t="str">
        <f>IFERROR(INDEX(學生名單!$B:$I,MATCH($B405,學生名單!$H:$H,0),7),"")</f>
        <v/>
      </c>
      <c r="F405" s="60" t="str">
        <f>IFERROR(INDEX(學生名單!$B:$I,MATCH($B405,學生名單!$H:$H,0),5),"")</f>
        <v/>
      </c>
      <c r="G405" s="60" t="str">
        <f>IFERROR(INDEX(學生名單!$B:$I,MATCH($B405,學生名單!$H:$H,0),2),"")</f>
        <v/>
      </c>
      <c r="H405" s="61" t="str">
        <f>IFERROR(VLOOKUP($D405,大三學分表!$G:$J,2,FALSE),"")</f>
        <v/>
      </c>
      <c r="I405" s="61" t="str">
        <f>IFERROR(VLOOKUP($D405,大三學分表!$G:$J,4,FALSE),"")</f>
        <v/>
      </c>
      <c r="J405" s="80"/>
      <c r="K405" s="64"/>
      <c r="L405" s="65"/>
      <c r="M405" s="65"/>
      <c r="N405" s="62" t="str">
        <f>IFERROR(INDEX(學生名單!$B:$I,MATCH($B405,學生名單!$H:$H,0),8),"")</f>
        <v/>
      </c>
      <c r="O405" s="66"/>
    </row>
    <row r="406" spans="1:15" s="67" customFormat="1">
      <c r="A406" s="60" t="str">
        <f>IFERROR(INDEX(學生名單!$B:$I,MATCH($B406,學生名單!$H:$H,0),1),"")</f>
        <v/>
      </c>
      <c r="B406" s="81"/>
      <c r="C406" s="82"/>
      <c r="D406" s="79"/>
      <c r="E406" s="60" t="str">
        <f>IFERROR(INDEX(學生名單!$B:$I,MATCH($B406,學生名單!$H:$H,0),7),"")</f>
        <v/>
      </c>
      <c r="F406" s="60" t="str">
        <f>IFERROR(INDEX(學生名單!$B:$I,MATCH($B406,學生名單!$H:$H,0),5),"")</f>
        <v/>
      </c>
      <c r="G406" s="60" t="str">
        <f>IFERROR(INDEX(學生名單!$B:$I,MATCH($B406,學生名單!$H:$H,0),2),"")</f>
        <v/>
      </c>
      <c r="H406" s="61" t="str">
        <f>IFERROR(VLOOKUP($D406,大三學分表!$G:$J,2,FALSE),"")</f>
        <v/>
      </c>
      <c r="I406" s="61" t="str">
        <f>IFERROR(VLOOKUP($D406,大三學分表!$G:$J,4,FALSE),"")</f>
        <v/>
      </c>
      <c r="J406" s="80"/>
      <c r="K406" s="64"/>
      <c r="L406" s="65"/>
      <c r="M406" s="65"/>
      <c r="N406" s="62" t="str">
        <f>IFERROR(INDEX(學生名單!$B:$I,MATCH($B406,學生名單!$H:$H,0),8),"")</f>
        <v/>
      </c>
      <c r="O406" s="66"/>
    </row>
    <row r="407" spans="1:15" s="67" customFormat="1">
      <c r="A407" s="60" t="str">
        <f>IFERROR(INDEX(學生名單!$B:$I,MATCH($B407,學生名單!$H:$H,0),1),"")</f>
        <v/>
      </c>
      <c r="B407" s="81"/>
      <c r="C407" s="82"/>
      <c r="D407" s="79"/>
      <c r="E407" s="60" t="str">
        <f>IFERROR(INDEX(學生名單!$B:$I,MATCH($B407,學生名單!$H:$H,0),7),"")</f>
        <v/>
      </c>
      <c r="F407" s="60" t="str">
        <f>IFERROR(INDEX(學生名單!$B:$I,MATCH($B407,學生名單!$H:$H,0),5),"")</f>
        <v/>
      </c>
      <c r="G407" s="60" t="str">
        <f>IFERROR(INDEX(學生名單!$B:$I,MATCH($B407,學生名單!$H:$H,0),2),"")</f>
        <v/>
      </c>
      <c r="H407" s="61" t="str">
        <f>IFERROR(VLOOKUP($D407,大三學分表!$G:$J,2,FALSE),"")</f>
        <v/>
      </c>
      <c r="I407" s="61" t="str">
        <f>IFERROR(VLOOKUP($D407,大三學分表!$G:$J,4,FALSE),"")</f>
        <v/>
      </c>
      <c r="J407" s="80"/>
      <c r="K407" s="64"/>
      <c r="L407" s="65"/>
      <c r="M407" s="65"/>
      <c r="N407" s="62" t="str">
        <f>IFERROR(INDEX(學生名單!$B:$I,MATCH($B407,學生名單!$H:$H,0),8),"")</f>
        <v/>
      </c>
      <c r="O407" s="66"/>
    </row>
    <row r="408" spans="1:15" s="67" customFormat="1">
      <c r="A408" s="60" t="str">
        <f>IFERROR(INDEX(學生名單!$B:$I,MATCH($B408,學生名單!$H:$H,0),1),"")</f>
        <v/>
      </c>
      <c r="B408" s="81"/>
      <c r="C408" s="82"/>
      <c r="D408" s="79"/>
      <c r="E408" s="60" t="str">
        <f>IFERROR(INDEX(學生名單!$B:$I,MATCH($B408,學生名單!$H:$H,0),7),"")</f>
        <v/>
      </c>
      <c r="F408" s="60" t="str">
        <f>IFERROR(INDEX(學生名單!$B:$I,MATCH($B408,學生名單!$H:$H,0),5),"")</f>
        <v/>
      </c>
      <c r="G408" s="60" t="str">
        <f>IFERROR(INDEX(學生名單!$B:$I,MATCH($B408,學生名單!$H:$H,0),2),"")</f>
        <v/>
      </c>
      <c r="H408" s="61" t="str">
        <f>IFERROR(VLOOKUP($D408,大三學分表!$G:$J,2,FALSE),"")</f>
        <v/>
      </c>
      <c r="I408" s="61" t="str">
        <f>IFERROR(VLOOKUP($D408,大三學分表!$G:$J,4,FALSE),"")</f>
        <v/>
      </c>
      <c r="J408" s="80"/>
      <c r="K408" s="64"/>
      <c r="L408" s="65"/>
      <c r="M408" s="65"/>
      <c r="N408" s="62" t="str">
        <f>IFERROR(INDEX(學生名單!$B:$I,MATCH($B408,學生名單!$H:$H,0),8),"")</f>
        <v/>
      </c>
      <c r="O408" s="66"/>
    </row>
    <row r="409" spans="1:15" s="67" customFormat="1">
      <c r="A409" s="60" t="str">
        <f>IFERROR(INDEX(學生名單!$B:$I,MATCH($B409,學生名單!$H:$H,0),1),"")</f>
        <v/>
      </c>
      <c r="B409" s="81"/>
      <c r="C409" s="82"/>
      <c r="D409" s="79"/>
      <c r="E409" s="60" t="str">
        <f>IFERROR(INDEX(學生名單!$B:$I,MATCH($B409,學生名單!$H:$H,0),7),"")</f>
        <v/>
      </c>
      <c r="F409" s="60" t="str">
        <f>IFERROR(INDEX(學生名單!$B:$I,MATCH($B409,學生名單!$H:$H,0),5),"")</f>
        <v/>
      </c>
      <c r="G409" s="60" t="str">
        <f>IFERROR(INDEX(學生名單!$B:$I,MATCH($B409,學生名單!$H:$H,0),2),"")</f>
        <v/>
      </c>
      <c r="H409" s="61" t="str">
        <f>IFERROR(VLOOKUP($D409,大三學分表!$G:$J,2,FALSE),"")</f>
        <v/>
      </c>
      <c r="I409" s="61" t="str">
        <f>IFERROR(VLOOKUP($D409,大三學分表!$G:$J,4,FALSE),"")</f>
        <v/>
      </c>
      <c r="J409" s="80"/>
      <c r="K409" s="64"/>
      <c r="L409" s="65"/>
      <c r="M409" s="65"/>
      <c r="N409" s="62" t="str">
        <f>IFERROR(INDEX(學生名單!$B:$I,MATCH($B409,學生名單!$H:$H,0),8),"")</f>
        <v/>
      </c>
      <c r="O409" s="66"/>
    </row>
    <row r="410" spans="1:15" s="67" customFormat="1">
      <c r="A410" s="60" t="str">
        <f>IFERROR(INDEX(學生名單!$B:$I,MATCH($B410,學生名單!$H:$H,0),1),"")</f>
        <v/>
      </c>
      <c r="B410" s="81"/>
      <c r="C410" s="82"/>
      <c r="D410" s="79"/>
      <c r="E410" s="60" t="str">
        <f>IFERROR(INDEX(學生名單!$B:$I,MATCH($B410,學生名單!$H:$H,0),7),"")</f>
        <v/>
      </c>
      <c r="F410" s="60" t="str">
        <f>IFERROR(INDEX(學生名單!$B:$I,MATCH($B410,學生名單!$H:$H,0),5),"")</f>
        <v/>
      </c>
      <c r="G410" s="60" t="str">
        <f>IFERROR(INDEX(學生名單!$B:$I,MATCH($B410,學生名單!$H:$H,0),2),"")</f>
        <v/>
      </c>
      <c r="H410" s="61" t="str">
        <f>IFERROR(VLOOKUP($D410,大三學分表!$G:$J,2,FALSE),"")</f>
        <v/>
      </c>
      <c r="I410" s="61" t="str">
        <f>IFERROR(VLOOKUP($D410,大三學分表!$G:$J,4,FALSE),"")</f>
        <v/>
      </c>
      <c r="J410" s="80"/>
      <c r="K410" s="64"/>
      <c r="L410" s="65"/>
      <c r="M410" s="65"/>
      <c r="N410" s="62" t="str">
        <f>IFERROR(INDEX(學生名單!$B:$I,MATCH($B410,學生名單!$H:$H,0),8),"")</f>
        <v/>
      </c>
      <c r="O410" s="66"/>
    </row>
    <row r="411" spans="1:15" s="67" customFormat="1">
      <c r="A411" s="60" t="str">
        <f>IFERROR(INDEX(學生名單!$B:$I,MATCH($B411,學生名單!$H:$H,0),1),"")</f>
        <v/>
      </c>
      <c r="B411" s="81"/>
      <c r="C411" s="82"/>
      <c r="D411" s="79"/>
      <c r="E411" s="60" t="str">
        <f>IFERROR(INDEX(學生名單!$B:$I,MATCH($B411,學生名單!$H:$H,0),7),"")</f>
        <v/>
      </c>
      <c r="F411" s="60" t="str">
        <f>IFERROR(INDEX(學生名單!$B:$I,MATCH($B411,學生名單!$H:$H,0),5),"")</f>
        <v/>
      </c>
      <c r="G411" s="60" t="str">
        <f>IFERROR(INDEX(學生名單!$B:$I,MATCH($B411,學生名單!$H:$H,0),2),"")</f>
        <v/>
      </c>
      <c r="H411" s="61" t="str">
        <f>IFERROR(VLOOKUP($D411,大三學分表!$G:$J,2,FALSE),"")</f>
        <v/>
      </c>
      <c r="I411" s="61" t="str">
        <f>IFERROR(VLOOKUP($D411,大三學分表!$G:$J,4,FALSE),"")</f>
        <v/>
      </c>
      <c r="J411" s="80"/>
      <c r="K411" s="64"/>
      <c r="L411" s="65"/>
      <c r="M411" s="65"/>
      <c r="N411" s="62" t="str">
        <f>IFERROR(INDEX(學生名單!$B:$I,MATCH($B411,學生名單!$H:$H,0),8),"")</f>
        <v/>
      </c>
      <c r="O411" s="66"/>
    </row>
    <row r="412" spans="1:15" s="67" customFormat="1">
      <c r="A412" s="60" t="str">
        <f>IFERROR(INDEX(學生名單!$B:$I,MATCH($B412,學生名單!$H:$H,0),1),"")</f>
        <v/>
      </c>
      <c r="B412" s="81"/>
      <c r="C412" s="82"/>
      <c r="D412" s="79"/>
      <c r="E412" s="60" t="str">
        <f>IFERROR(INDEX(學生名單!$B:$I,MATCH($B412,學生名單!$H:$H,0),7),"")</f>
        <v/>
      </c>
      <c r="F412" s="60" t="str">
        <f>IFERROR(INDEX(學生名單!$B:$I,MATCH($B412,學生名單!$H:$H,0),5),"")</f>
        <v/>
      </c>
      <c r="G412" s="60" t="str">
        <f>IFERROR(INDEX(學生名單!$B:$I,MATCH($B412,學生名單!$H:$H,0),2),"")</f>
        <v/>
      </c>
      <c r="H412" s="61" t="str">
        <f>IFERROR(VLOOKUP($D412,大三學分表!$G:$J,2,FALSE),"")</f>
        <v/>
      </c>
      <c r="I412" s="61" t="str">
        <f>IFERROR(VLOOKUP($D412,大三學分表!$G:$J,4,FALSE),"")</f>
        <v/>
      </c>
      <c r="J412" s="80"/>
      <c r="K412" s="64"/>
      <c r="L412" s="65"/>
      <c r="M412" s="65"/>
      <c r="N412" s="62" t="str">
        <f>IFERROR(INDEX(學生名單!$B:$I,MATCH($B412,學生名單!$H:$H,0),8),"")</f>
        <v/>
      </c>
      <c r="O412" s="66"/>
    </row>
    <row r="413" spans="1:15" s="67" customFormat="1">
      <c r="A413" s="60" t="str">
        <f>IFERROR(INDEX(學生名單!$B:$I,MATCH($B413,學生名單!$H:$H,0),1),"")</f>
        <v/>
      </c>
      <c r="B413" s="81"/>
      <c r="C413" s="82"/>
      <c r="D413" s="79"/>
      <c r="E413" s="60" t="str">
        <f>IFERROR(INDEX(學生名單!$B:$I,MATCH($B413,學生名單!$H:$H,0),7),"")</f>
        <v/>
      </c>
      <c r="F413" s="60" t="str">
        <f>IFERROR(INDEX(學生名單!$B:$I,MATCH($B413,學生名單!$H:$H,0),5),"")</f>
        <v/>
      </c>
      <c r="G413" s="60" t="str">
        <f>IFERROR(INDEX(學生名單!$B:$I,MATCH($B413,學生名單!$H:$H,0),2),"")</f>
        <v/>
      </c>
      <c r="H413" s="61" t="str">
        <f>IFERROR(VLOOKUP($D413,大三學分表!$G:$J,2,FALSE),"")</f>
        <v/>
      </c>
      <c r="I413" s="61" t="str">
        <f>IFERROR(VLOOKUP($D413,大三學分表!$G:$J,4,FALSE),"")</f>
        <v/>
      </c>
      <c r="J413" s="80"/>
      <c r="K413" s="64"/>
      <c r="L413" s="65"/>
      <c r="M413" s="65"/>
      <c r="N413" s="62" t="str">
        <f>IFERROR(INDEX(學生名單!$B:$I,MATCH($B413,學生名單!$H:$H,0),8),"")</f>
        <v/>
      </c>
      <c r="O413" s="66"/>
    </row>
    <row r="414" spans="1:15" s="67" customFormat="1">
      <c r="A414" s="60" t="str">
        <f>IFERROR(INDEX(學生名單!$B:$I,MATCH($B414,學生名單!$H:$H,0),1),"")</f>
        <v/>
      </c>
      <c r="B414" s="81"/>
      <c r="C414" s="82"/>
      <c r="D414" s="79"/>
      <c r="E414" s="60" t="str">
        <f>IFERROR(INDEX(學生名單!$B:$I,MATCH($B414,學生名單!$H:$H,0),7),"")</f>
        <v/>
      </c>
      <c r="F414" s="60" t="str">
        <f>IFERROR(INDEX(學生名單!$B:$I,MATCH($B414,學生名單!$H:$H,0),5),"")</f>
        <v/>
      </c>
      <c r="G414" s="60" t="str">
        <f>IFERROR(INDEX(學生名單!$B:$I,MATCH($B414,學生名單!$H:$H,0),2),"")</f>
        <v/>
      </c>
      <c r="H414" s="61" t="str">
        <f>IFERROR(VLOOKUP($D414,大三學分表!$G:$J,2,FALSE),"")</f>
        <v/>
      </c>
      <c r="I414" s="61" t="str">
        <f>IFERROR(VLOOKUP($D414,大三學分表!$G:$J,4,FALSE),"")</f>
        <v/>
      </c>
      <c r="J414" s="80"/>
      <c r="K414" s="64"/>
      <c r="L414" s="65"/>
      <c r="M414" s="65"/>
      <c r="N414" s="62" t="str">
        <f>IFERROR(INDEX(學生名單!$B:$I,MATCH($B414,學生名單!$H:$H,0),8),"")</f>
        <v/>
      </c>
      <c r="O414" s="66"/>
    </row>
    <row r="415" spans="1:15" s="67" customFormat="1">
      <c r="A415" s="60" t="str">
        <f>IFERROR(INDEX(學生名單!$B:$I,MATCH($B415,學生名單!$H:$H,0),1),"")</f>
        <v/>
      </c>
      <c r="B415" s="81"/>
      <c r="C415" s="82"/>
      <c r="D415" s="79"/>
      <c r="E415" s="60" t="str">
        <f>IFERROR(INDEX(學生名單!$B:$I,MATCH($B415,學生名單!$H:$H,0),7),"")</f>
        <v/>
      </c>
      <c r="F415" s="60" t="str">
        <f>IFERROR(INDEX(學生名單!$B:$I,MATCH($B415,學生名單!$H:$H,0),5),"")</f>
        <v/>
      </c>
      <c r="G415" s="60" t="str">
        <f>IFERROR(INDEX(學生名單!$B:$I,MATCH($B415,學生名單!$H:$H,0),2),"")</f>
        <v/>
      </c>
      <c r="H415" s="61" t="str">
        <f>IFERROR(VLOOKUP($D415,大三學分表!$G:$J,2,FALSE),"")</f>
        <v/>
      </c>
      <c r="I415" s="61" t="str">
        <f>IFERROR(VLOOKUP($D415,大三學分表!$G:$J,4,FALSE),"")</f>
        <v/>
      </c>
      <c r="J415" s="80"/>
      <c r="K415" s="64"/>
      <c r="L415" s="65"/>
      <c r="M415" s="65"/>
      <c r="N415" s="62" t="str">
        <f>IFERROR(INDEX(學生名單!$B:$I,MATCH($B415,學生名單!$H:$H,0),8),"")</f>
        <v/>
      </c>
      <c r="O415" s="66"/>
    </row>
    <row r="416" spans="1:15" s="67" customFormat="1">
      <c r="A416" s="60" t="str">
        <f>IFERROR(INDEX(學生名單!$B:$I,MATCH($B416,學生名單!$H:$H,0),1),"")</f>
        <v/>
      </c>
      <c r="B416" s="81"/>
      <c r="C416" s="82"/>
      <c r="D416" s="79"/>
      <c r="E416" s="60" t="str">
        <f>IFERROR(INDEX(學生名單!$B:$I,MATCH($B416,學生名單!$H:$H,0),7),"")</f>
        <v/>
      </c>
      <c r="F416" s="60" t="str">
        <f>IFERROR(INDEX(學生名單!$B:$I,MATCH($B416,學生名單!$H:$H,0),5),"")</f>
        <v/>
      </c>
      <c r="G416" s="60" t="str">
        <f>IFERROR(INDEX(學生名單!$B:$I,MATCH($B416,學生名單!$H:$H,0),2),"")</f>
        <v/>
      </c>
      <c r="H416" s="61" t="str">
        <f>IFERROR(VLOOKUP($D416,大三學分表!$G:$J,2,FALSE),"")</f>
        <v/>
      </c>
      <c r="I416" s="61" t="str">
        <f>IFERROR(VLOOKUP($D416,大三學分表!$G:$J,4,FALSE),"")</f>
        <v/>
      </c>
      <c r="J416" s="80"/>
      <c r="K416" s="64"/>
      <c r="L416" s="65"/>
      <c r="M416" s="65"/>
      <c r="N416" s="62" t="str">
        <f>IFERROR(INDEX(學生名單!$B:$I,MATCH($B416,學生名單!$H:$H,0),8),"")</f>
        <v/>
      </c>
      <c r="O416" s="66"/>
    </row>
    <row r="417" spans="1:15" s="67" customFormat="1">
      <c r="A417" s="60" t="str">
        <f>IFERROR(INDEX(學生名單!$B:$I,MATCH($B417,學生名單!$H:$H,0),1),"")</f>
        <v/>
      </c>
      <c r="B417" s="81"/>
      <c r="C417" s="82"/>
      <c r="D417" s="79"/>
      <c r="E417" s="60" t="str">
        <f>IFERROR(INDEX(學生名單!$B:$I,MATCH($B417,學生名單!$H:$H,0),7),"")</f>
        <v/>
      </c>
      <c r="F417" s="60" t="str">
        <f>IFERROR(INDEX(學生名單!$B:$I,MATCH($B417,學生名單!$H:$H,0),5),"")</f>
        <v/>
      </c>
      <c r="G417" s="60" t="str">
        <f>IFERROR(INDEX(學生名單!$B:$I,MATCH($B417,學生名單!$H:$H,0),2),"")</f>
        <v/>
      </c>
      <c r="H417" s="61" t="str">
        <f>IFERROR(VLOOKUP($D417,大三學分表!$G:$J,2,FALSE),"")</f>
        <v/>
      </c>
      <c r="I417" s="61" t="str">
        <f>IFERROR(VLOOKUP($D417,大三學分表!$G:$J,4,FALSE),"")</f>
        <v/>
      </c>
      <c r="J417" s="80"/>
      <c r="K417" s="64"/>
      <c r="L417" s="65"/>
      <c r="M417" s="65"/>
      <c r="N417" s="62" t="str">
        <f>IFERROR(INDEX(學生名單!$B:$I,MATCH($B417,學生名單!$H:$H,0),8),"")</f>
        <v/>
      </c>
      <c r="O417" s="66"/>
    </row>
    <row r="418" spans="1:15" s="67" customFormat="1">
      <c r="A418" s="60" t="str">
        <f>IFERROR(INDEX(學生名單!$B:$I,MATCH($B418,學生名單!$H:$H,0),1),"")</f>
        <v/>
      </c>
      <c r="B418" s="81"/>
      <c r="C418" s="82"/>
      <c r="D418" s="79"/>
      <c r="E418" s="60" t="str">
        <f>IFERROR(INDEX(學生名單!$B:$I,MATCH($B418,學生名單!$H:$H,0),7),"")</f>
        <v/>
      </c>
      <c r="F418" s="60" t="str">
        <f>IFERROR(INDEX(學生名單!$B:$I,MATCH($B418,學生名單!$H:$H,0),5),"")</f>
        <v/>
      </c>
      <c r="G418" s="60" t="str">
        <f>IFERROR(INDEX(學生名單!$B:$I,MATCH($B418,學生名單!$H:$H,0),2),"")</f>
        <v/>
      </c>
      <c r="H418" s="61" t="str">
        <f>IFERROR(VLOOKUP($D418,大三學分表!$G:$J,2,FALSE),"")</f>
        <v/>
      </c>
      <c r="I418" s="61" t="str">
        <f>IFERROR(VLOOKUP($D418,大三學分表!$G:$J,4,FALSE),"")</f>
        <v/>
      </c>
      <c r="J418" s="80"/>
      <c r="K418" s="64"/>
      <c r="L418" s="65"/>
      <c r="M418" s="65"/>
      <c r="N418" s="62" t="str">
        <f>IFERROR(INDEX(學生名單!$B:$I,MATCH($B418,學生名單!$H:$H,0),8),"")</f>
        <v/>
      </c>
      <c r="O418" s="66"/>
    </row>
    <row r="419" spans="1:15" s="67" customFormat="1">
      <c r="A419" s="60" t="str">
        <f>IFERROR(INDEX(學生名單!$B:$I,MATCH($B419,學生名單!$H:$H,0),1),"")</f>
        <v/>
      </c>
      <c r="B419" s="81"/>
      <c r="C419" s="82"/>
      <c r="D419" s="79"/>
      <c r="E419" s="60" t="str">
        <f>IFERROR(INDEX(學生名單!$B:$I,MATCH($B419,學生名單!$H:$H,0),7),"")</f>
        <v/>
      </c>
      <c r="F419" s="60" t="str">
        <f>IFERROR(INDEX(學生名單!$B:$I,MATCH($B419,學生名單!$H:$H,0),5),"")</f>
        <v/>
      </c>
      <c r="G419" s="60" t="str">
        <f>IFERROR(INDEX(學生名單!$B:$I,MATCH($B419,學生名單!$H:$H,0),2),"")</f>
        <v/>
      </c>
      <c r="H419" s="61" t="str">
        <f>IFERROR(VLOOKUP($D419,大三學分表!$G:$J,2,FALSE),"")</f>
        <v/>
      </c>
      <c r="I419" s="61" t="str">
        <f>IFERROR(VLOOKUP($D419,大三學分表!$G:$J,4,FALSE),"")</f>
        <v/>
      </c>
      <c r="J419" s="80"/>
      <c r="K419" s="64"/>
      <c r="L419" s="65"/>
      <c r="M419" s="65"/>
      <c r="N419" s="62" t="str">
        <f>IFERROR(INDEX(學生名單!$B:$I,MATCH($B419,學生名單!$H:$H,0),8),"")</f>
        <v/>
      </c>
      <c r="O419" s="66"/>
    </row>
    <row r="420" spans="1:15" s="67" customFormat="1">
      <c r="A420" s="60" t="str">
        <f>IFERROR(INDEX(學生名單!$B:$I,MATCH($B420,學生名單!$H:$H,0),1),"")</f>
        <v/>
      </c>
      <c r="B420" s="81"/>
      <c r="C420" s="82"/>
      <c r="D420" s="79"/>
      <c r="E420" s="60" t="str">
        <f>IFERROR(INDEX(學生名單!$B:$I,MATCH($B420,學生名單!$H:$H,0),7),"")</f>
        <v/>
      </c>
      <c r="F420" s="60" t="str">
        <f>IFERROR(INDEX(學生名單!$B:$I,MATCH($B420,學生名單!$H:$H,0),5),"")</f>
        <v/>
      </c>
      <c r="G420" s="60" t="str">
        <f>IFERROR(INDEX(學生名單!$B:$I,MATCH($B420,學生名單!$H:$H,0),2),"")</f>
        <v/>
      </c>
      <c r="H420" s="61" t="str">
        <f>IFERROR(VLOOKUP($D420,大三學分表!$G:$J,2,FALSE),"")</f>
        <v/>
      </c>
      <c r="I420" s="61" t="str">
        <f>IFERROR(VLOOKUP($D420,大三學分表!$G:$J,4,FALSE),"")</f>
        <v/>
      </c>
      <c r="J420" s="80"/>
      <c r="K420" s="64"/>
      <c r="L420" s="65"/>
      <c r="M420" s="65"/>
      <c r="N420" s="62" t="str">
        <f>IFERROR(INDEX(學生名單!$B:$I,MATCH($B420,學生名單!$H:$H,0),8),"")</f>
        <v/>
      </c>
      <c r="O420" s="66"/>
    </row>
    <row r="421" spans="1:15" s="67" customFormat="1">
      <c r="A421" s="60" t="str">
        <f>IFERROR(INDEX(學生名單!$B:$I,MATCH($B421,學生名單!$H:$H,0),1),"")</f>
        <v/>
      </c>
      <c r="B421" s="81"/>
      <c r="C421" s="82"/>
      <c r="D421" s="79"/>
      <c r="E421" s="60" t="str">
        <f>IFERROR(INDEX(學生名單!$B:$I,MATCH($B421,學生名單!$H:$H,0),7),"")</f>
        <v/>
      </c>
      <c r="F421" s="60" t="str">
        <f>IFERROR(INDEX(學生名單!$B:$I,MATCH($B421,學生名單!$H:$H,0),5),"")</f>
        <v/>
      </c>
      <c r="G421" s="60" t="str">
        <f>IFERROR(INDEX(學生名單!$B:$I,MATCH($B421,學生名單!$H:$H,0),2),"")</f>
        <v/>
      </c>
      <c r="H421" s="61" t="str">
        <f>IFERROR(VLOOKUP($D421,大三學分表!$G:$J,2,FALSE),"")</f>
        <v/>
      </c>
      <c r="I421" s="61" t="str">
        <f>IFERROR(VLOOKUP($D421,大三學分表!$G:$J,4,FALSE),"")</f>
        <v/>
      </c>
      <c r="J421" s="80"/>
      <c r="K421" s="64"/>
      <c r="L421" s="65"/>
      <c r="M421" s="65"/>
      <c r="N421" s="62" t="str">
        <f>IFERROR(INDEX(學生名單!$B:$I,MATCH($B421,學生名單!$H:$H,0),8),"")</f>
        <v/>
      </c>
      <c r="O421" s="66"/>
    </row>
    <row r="422" spans="1:15" s="67" customFormat="1">
      <c r="A422" s="60" t="str">
        <f>IFERROR(INDEX(學生名單!$B:$I,MATCH($B422,學生名單!$H:$H,0),1),"")</f>
        <v/>
      </c>
      <c r="B422" s="81"/>
      <c r="C422" s="82"/>
      <c r="D422" s="79"/>
      <c r="E422" s="60" t="str">
        <f>IFERROR(INDEX(學生名單!$B:$I,MATCH($B422,學生名單!$H:$H,0),7),"")</f>
        <v/>
      </c>
      <c r="F422" s="60" t="str">
        <f>IFERROR(INDEX(學生名單!$B:$I,MATCH($B422,學生名單!$H:$H,0),5),"")</f>
        <v/>
      </c>
      <c r="G422" s="60" t="str">
        <f>IFERROR(INDEX(學生名單!$B:$I,MATCH($B422,學生名單!$H:$H,0),2),"")</f>
        <v/>
      </c>
      <c r="H422" s="61" t="str">
        <f>IFERROR(VLOOKUP($D422,大三學分表!$G:$J,2,FALSE),"")</f>
        <v/>
      </c>
      <c r="I422" s="61" t="str">
        <f>IFERROR(VLOOKUP($D422,大三學分表!$G:$J,4,FALSE),"")</f>
        <v/>
      </c>
      <c r="J422" s="80"/>
      <c r="K422" s="64"/>
      <c r="L422" s="65"/>
      <c r="M422" s="65"/>
      <c r="N422" s="62" t="str">
        <f>IFERROR(INDEX(學生名單!$B:$I,MATCH($B422,學生名單!$H:$H,0),8),"")</f>
        <v/>
      </c>
      <c r="O422" s="66"/>
    </row>
    <row r="423" spans="1:15" s="67" customFormat="1">
      <c r="A423" s="60" t="str">
        <f>IFERROR(INDEX(學生名單!$B:$I,MATCH($B423,學生名單!$H:$H,0),1),"")</f>
        <v/>
      </c>
      <c r="B423" s="81"/>
      <c r="C423" s="82"/>
      <c r="D423" s="79"/>
      <c r="E423" s="60" t="str">
        <f>IFERROR(INDEX(學生名單!$B:$I,MATCH($B423,學生名單!$H:$H,0),7),"")</f>
        <v/>
      </c>
      <c r="F423" s="60" t="str">
        <f>IFERROR(INDEX(學生名單!$B:$I,MATCH($B423,學生名單!$H:$H,0),5),"")</f>
        <v/>
      </c>
      <c r="G423" s="60" t="str">
        <f>IFERROR(INDEX(學生名單!$B:$I,MATCH($B423,學生名單!$H:$H,0),2),"")</f>
        <v/>
      </c>
      <c r="H423" s="61" t="str">
        <f>IFERROR(VLOOKUP($D423,大三學分表!$G:$J,2,FALSE),"")</f>
        <v/>
      </c>
      <c r="I423" s="61" t="str">
        <f>IFERROR(VLOOKUP($D423,大三學分表!$G:$J,4,FALSE),"")</f>
        <v/>
      </c>
      <c r="J423" s="80"/>
      <c r="K423" s="64"/>
      <c r="L423" s="65"/>
      <c r="M423" s="65"/>
      <c r="N423" s="62" t="str">
        <f>IFERROR(INDEX(學生名單!$B:$I,MATCH($B423,學生名單!$H:$H,0),8),"")</f>
        <v/>
      </c>
      <c r="O423" s="66"/>
    </row>
    <row r="424" spans="1:15" s="67" customFormat="1">
      <c r="A424" s="60" t="str">
        <f>IFERROR(INDEX(學生名單!$B:$I,MATCH($B424,學生名單!$H:$H,0),1),"")</f>
        <v/>
      </c>
      <c r="B424" s="81"/>
      <c r="C424" s="82"/>
      <c r="D424" s="79"/>
      <c r="E424" s="60" t="str">
        <f>IFERROR(INDEX(學生名單!$B:$I,MATCH($B424,學生名單!$H:$H,0),7),"")</f>
        <v/>
      </c>
      <c r="F424" s="60" t="str">
        <f>IFERROR(INDEX(學生名單!$B:$I,MATCH($B424,學生名單!$H:$H,0),5),"")</f>
        <v/>
      </c>
      <c r="G424" s="60" t="str">
        <f>IFERROR(INDEX(學生名單!$B:$I,MATCH($B424,學生名單!$H:$H,0),2),"")</f>
        <v/>
      </c>
      <c r="H424" s="61" t="str">
        <f>IFERROR(VLOOKUP($D424,大三學分表!$G:$J,2,FALSE),"")</f>
        <v/>
      </c>
      <c r="I424" s="61" t="str">
        <f>IFERROR(VLOOKUP($D424,大三學分表!$G:$J,4,FALSE),"")</f>
        <v/>
      </c>
      <c r="J424" s="80"/>
      <c r="K424" s="64"/>
      <c r="L424" s="65"/>
      <c r="M424" s="65"/>
      <c r="N424" s="62" t="str">
        <f>IFERROR(INDEX(學生名單!$B:$I,MATCH($B424,學生名單!$H:$H,0),8),"")</f>
        <v/>
      </c>
      <c r="O424" s="66"/>
    </row>
    <row r="425" spans="1:15" s="67" customFormat="1">
      <c r="A425" s="60" t="str">
        <f>IFERROR(INDEX(學生名單!$B:$I,MATCH($B425,學生名單!$H:$H,0),1),"")</f>
        <v/>
      </c>
      <c r="B425" s="81"/>
      <c r="C425" s="82"/>
      <c r="D425" s="79"/>
      <c r="E425" s="60" t="str">
        <f>IFERROR(INDEX(學生名單!$B:$I,MATCH($B425,學生名單!$H:$H,0),7),"")</f>
        <v/>
      </c>
      <c r="F425" s="60" t="str">
        <f>IFERROR(INDEX(學生名單!$B:$I,MATCH($B425,學生名單!$H:$H,0),5),"")</f>
        <v/>
      </c>
      <c r="G425" s="60" t="str">
        <f>IFERROR(INDEX(學生名單!$B:$I,MATCH($B425,學生名單!$H:$H,0),2),"")</f>
        <v/>
      </c>
      <c r="H425" s="61" t="str">
        <f>IFERROR(VLOOKUP($D425,大三學分表!$G:$J,2,FALSE),"")</f>
        <v/>
      </c>
      <c r="I425" s="61" t="str">
        <f>IFERROR(VLOOKUP($D425,大三學分表!$G:$J,4,FALSE),"")</f>
        <v/>
      </c>
      <c r="J425" s="80"/>
      <c r="K425" s="64"/>
      <c r="L425" s="65"/>
      <c r="M425" s="65"/>
      <c r="N425" s="62" t="str">
        <f>IFERROR(INDEX(學生名單!$B:$I,MATCH($B425,學生名單!$H:$H,0),8),"")</f>
        <v/>
      </c>
      <c r="O425" s="66"/>
    </row>
    <row r="426" spans="1:15" s="67" customFormat="1">
      <c r="A426" s="60" t="str">
        <f>IFERROR(INDEX(學生名單!$B:$I,MATCH($B426,學生名單!$H:$H,0),1),"")</f>
        <v/>
      </c>
      <c r="B426" s="81"/>
      <c r="C426" s="82"/>
      <c r="D426" s="79"/>
      <c r="E426" s="60" t="str">
        <f>IFERROR(INDEX(學生名單!$B:$I,MATCH($B426,學生名單!$H:$H,0),7),"")</f>
        <v/>
      </c>
      <c r="F426" s="60" t="str">
        <f>IFERROR(INDEX(學生名單!$B:$I,MATCH($B426,學生名單!$H:$H,0),5),"")</f>
        <v/>
      </c>
      <c r="G426" s="60" t="str">
        <f>IFERROR(INDEX(學生名單!$B:$I,MATCH($B426,學生名單!$H:$H,0),2),"")</f>
        <v/>
      </c>
      <c r="H426" s="61" t="str">
        <f>IFERROR(VLOOKUP($D426,大三學分表!$G:$J,2,FALSE),"")</f>
        <v/>
      </c>
      <c r="I426" s="61" t="str">
        <f>IFERROR(VLOOKUP($D426,大三學分表!$G:$J,4,FALSE),"")</f>
        <v/>
      </c>
      <c r="J426" s="80"/>
      <c r="K426" s="64"/>
      <c r="L426" s="65"/>
      <c r="M426" s="65"/>
      <c r="N426" s="62" t="str">
        <f>IFERROR(INDEX(學生名單!$B:$I,MATCH($B426,學生名單!$H:$H,0),8),"")</f>
        <v/>
      </c>
      <c r="O426" s="66"/>
    </row>
    <row r="427" spans="1:15" s="67" customFormat="1">
      <c r="A427" s="60" t="str">
        <f>IFERROR(INDEX(學生名單!$B:$I,MATCH($B427,學生名單!$H:$H,0),1),"")</f>
        <v/>
      </c>
      <c r="B427" s="81"/>
      <c r="C427" s="82"/>
      <c r="D427" s="79"/>
      <c r="E427" s="60" t="str">
        <f>IFERROR(INDEX(學生名單!$B:$I,MATCH($B427,學生名單!$H:$H,0),7),"")</f>
        <v/>
      </c>
      <c r="F427" s="60" t="str">
        <f>IFERROR(INDEX(學生名單!$B:$I,MATCH($B427,學生名單!$H:$H,0),5),"")</f>
        <v/>
      </c>
      <c r="G427" s="60" t="str">
        <f>IFERROR(INDEX(學生名單!$B:$I,MATCH($B427,學生名單!$H:$H,0),2),"")</f>
        <v/>
      </c>
      <c r="H427" s="61" t="str">
        <f>IFERROR(VLOOKUP($D427,大三學分表!$G:$J,2,FALSE),"")</f>
        <v/>
      </c>
      <c r="I427" s="61" t="str">
        <f>IFERROR(VLOOKUP($D427,大三學分表!$G:$J,4,FALSE),"")</f>
        <v/>
      </c>
      <c r="J427" s="80"/>
      <c r="K427" s="64"/>
      <c r="L427" s="65"/>
      <c r="M427" s="65"/>
      <c r="N427" s="62" t="str">
        <f>IFERROR(INDEX(學生名單!$B:$I,MATCH($B427,學生名單!$H:$H,0),8),"")</f>
        <v/>
      </c>
      <c r="O427" s="66"/>
    </row>
    <row r="428" spans="1:15" s="67" customFormat="1">
      <c r="A428" s="60" t="str">
        <f>IFERROR(INDEX(學生名單!$B:$I,MATCH($B428,學生名單!$H:$H,0),1),"")</f>
        <v/>
      </c>
      <c r="B428" s="81"/>
      <c r="C428" s="82"/>
      <c r="D428" s="79"/>
      <c r="E428" s="60" t="str">
        <f>IFERROR(INDEX(學生名單!$B:$I,MATCH($B428,學生名單!$H:$H,0),7),"")</f>
        <v/>
      </c>
      <c r="F428" s="60" t="str">
        <f>IFERROR(INDEX(學生名單!$B:$I,MATCH($B428,學生名單!$H:$H,0),5),"")</f>
        <v/>
      </c>
      <c r="G428" s="60" t="str">
        <f>IFERROR(INDEX(學生名單!$B:$I,MATCH($B428,學生名單!$H:$H,0),2),"")</f>
        <v/>
      </c>
      <c r="H428" s="61" t="str">
        <f>IFERROR(VLOOKUP($D428,大三學分表!$G:$J,2,FALSE),"")</f>
        <v/>
      </c>
      <c r="I428" s="61" t="str">
        <f>IFERROR(VLOOKUP($D428,大三學分表!$G:$J,4,FALSE),"")</f>
        <v/>
      </c>
      <c r="J428" s="80"/>
      <c r="K428" s="64"/>
      <c r="L428" s="65"/>
      <c r="M428" s="65"/>
      <c r="N428" s="62" t="str">
        <f>IFERROR(INDEX(學生名單!$B:$I,MATCH($B428,學生名單!$H:$H,0),8),"")</f>
        <v/>
      </c>
      <c r="O428" s="66"/>
    </row>
    <row r="429" spans="1:15" s="67" customFormat="1">
      <c r="A429" s="60" t="str">
        <f>IFERROR(INDEX(學生名單!$B:$I,MATCH($B429,學生名單!$H:$H,0),1),"")</f>
        <v/>
      </c>
      <c r="B429" s="81"/>
      <c r="C429" s="82"/>
      <c r="D429" s="79"/>
      <c r="E429" s="60" t="str">
        <f>IFERROR(INDEX(學生名單!$B:$I,MATCH($B429,學生名單!$H:$H,0),7),"")</f>
        <v/>
      </c>
      <c r="F429" s="60" t="str">
        <f>IFERROR(INDEX(學生名單!$B:$I,MATCH($B429,學生名單!$H:$H,0),5),"")</f>
        <v/>
      </c>
      <c r="G429" s="60" t="str">
        <f>IFERROR(INDEX(學生名單!$B:$I,MATCH($B429,學生名單!$H:$H,0),2),"")</f>
        <v/>
      </c>
      <c r="H429" s="61" t="str">
        <f>IFERROR(VLOOKUP($D429,大三學分表!$G:$J,2,FALSE),"")</f>
        <v/>
      </c>
      <c r="I429" s="61" t="str">
        <f>IFERROR(VLOOKUP($D429,大三學分表!$G:$J,4,FALSE),"")</f>
        <v/>
      </c>
      <c r="J429" s="80"/>
      <c r="K429" s="64"/>
      <c r="L429" s="65"/>
      <c r="M429" s="65"/>
      <c r="N429" s="62" t="str">
        <f>IFERROR(INDEX(學生名單!$B:$I,MATCH($B429,學生名單!$H:$H,0),8),"")</f>
        <v/>
      </c>
      <c r="O429" s="66"/>
    </row>
    <row r="430" spans="1:15" s="67" customFormat="1">
      <c r="A430" s="60" t="str">
        <f>IFERROR(INDEX(學生名單!$B:$I,MATCH($B430,學生名單!$H:$H,0),1),"")</f>
        <v/>
      </c>
      <c r="B430" s="81"/>
      <c r="C430" s="82"/>
      <c r="D430" s="79"/>
      <c r="E430" s="60" t="str">
        <f>IFERROR(INDEX(學生名單!$B:$I,MATCH($B430,學生名單!$H:$H,0),7),"")</f>
        <v/>
      </c>
      <c r="F430" s="60" t="str">
        <f>IFERROR(INDEX(學生名單!$B:$I,MATCH($B430,學生名單!$H:$H,0),5),"")</f>
        <v/>
      </c>
      <c r="G430" s="60" t="str">
        <f>IFERROR(INDEX(學生名單!$B:$I,MATCH($B430,學生名單!$H:$H,0),2),"")</f>
        <v/>
      </c>
      <c r="H430" s="61" t="str">
        <f>IFERROR(VLOOKUP($D430,大三學分表!$G:$J,2,FALSE),"")</f>
        <v/>
      </c>
      <c r="I430" s="61" t="str">
        <f>IFERROR(VLOOKUP($D430,大三學分表!$G:$J,4,FALSE),"")</f>
        <v/>
      </c>
      <c r="J430" s="80"/>
      <c r="K430" s="64"/>
      <c r="L430" s="65"/>
      <c r="M430" s="65"/>
      <c r="N430" s="62" t="str">
        <f>IFERROR(INDEX(學生名單!$B:$I,MATCH($B430,學生名單!$H:$H,0),8),"")</f>
        <v/>
      </c>
      <c r="O430" s="66"/>
    </row>
    <row r="431" spans="1:15" s="67" customFormat="1">
      <c r="A431" s="60" t="str">
        <f>IFERROR(INDEX(學生名單!$B:$I,MATCH($B431,學生名單!$H:$H,0),1),"")</f>
        <v/>
      </c>
      <c r="B431" s="81"/>
      <c r="C431" s="82"/>
      <c r="D431" s="79"/>
      <c r="E431" s="60" t="str">
        <f>IFERROR(INDEX(學生名單!$B:$I,MATCH($B431,學生名單!$H:$H,0),7),"")</f>
        <v/>
      </c>
      <c r="F431" s="60" t="str">
        <f>IFERROR(INDEX(學生名單!$B:$I,MATCH($B431,學生名單!$H:$H,0),5),"")</f>
        <v/>
      </c>
      <c r="G431" s="60" t="str">
        <f>IFERROR(INDEX(學生名單!$B:$I,MATCH($B431,學生名單!$H:$H,0),2),"")</f>
        <v/>
      </c>
      <c r="H431" s="61" t="str">
        <f>IFERROR(VLOOKUP($D431,大三學分表!$G:$J,2,FALSE),"")</f>
        <v/>
      </c>
      <c r="I431" s="61" t="str">
        <f>IFERROR(VLOOKUP($D431,大三學分表!$G:$J,4,FALSE),"")</f>
        <v/>
      </c>
      <c r="J431" s="80"/>
      <c r="K431" s="64"/>
      <c r="L431" s="65"/>
      <c r="M431" s="65"/>
      <c r="N431" s="62" t="str">
        <f>IFERROR(INDEX(學生名單!$B:$I,MATCH($B431,學生名單!$H:$H,0),8),"")</f>
        <v/>
      </c>
      <c r="O431" s="66"/>
    </row>
    <row r="432" spans="1:15" s="67" customFormat="1">
      <c r="A432" s="60" t="str">
        <f>IFERROR(INDEX(學生名單!$B:$I,MATCH($B432,學生名單!$H:$H,0),1),"")</f>
        <v/>
      </c>
      <c r="B432" s="81"/>
      <c r="C432" s="82"/>
      <c r="D432" s="79"/>
      <c r="E432" s="60" t="str">
        <f>IFERROR(INDEX(學生名單!$B:$I,MATCH($B432,學生名單!$H:$H,0),7),"")</f>
        <v/>
      </c>
      <c r="F432" s="60" t="str">
        <f>IFERROR(INDEX(學生名單!$B:$I,MATCH($B432,學生名單!$H:$H,0),5),"")</f>
        <v/>
      </c>
      <c r="G432" s="60" t="str">
        <f>IFERROR(INDEX(學生名單!$B:$I,MATCH($B432,學生名單!$H:$H,0),2),"")</f>
        <v/>
      </c>
      <c r="H432" s="61" t="str">
        <f>IFERROR(VLOOKUP($D432,大三學分表!$G:$J,2,FALSE),"")</f>
        <v/>
      </c>
      <c r="I432" s="61" t="str">
        <f>IFERROR(VLOOKUP($D432,大三學分表!$G:$J,4,FALSE),"")</f>
        <v/>
      </c>
      <c r="J432" s="80"/>
      <c r="K432" s="64"/>
      <c r="L432" s="65"/>
      <c r="M432" s="65"/>
      <c r="N432" s="62" t="str">
        <f>IFERROR(INDEX(學生名單!$B:$I,MATCH($B432,學生名單!$H:$H,0),8),"")</f>
        <v/>
      </c>
      <c r="O432" s="66"/>
    </row>
    <row r="433" spans="1:15" s="67" customFormat="1">
      <c r="A433" s="60" t="str">
        <f>IFERROR(INDEX(學生名單!$B:$I,MATCH($B433,學生名單!$H:$H,0),1),"")</f>
        <v/>
      </c>
      <c r="B433" s="81"/>
      <c r="C433" s="82"/>
      <c r="D433" s="79"/>
      <c r="E433" s="60" t="str">
        <f>IFERROR(INDEX(學生名單!$B:$I,MATCH($B433,學生名單!$H:$H,0),7),"")</f>
        <v/>
      </c>
      <c r="F433" s="60" t="str">
        <f>IFERROR(INDEX(學生名單!$B:$I,MATCH($B433,學生名單!$H:$H,0),5),"")</f>
        <v/>
      </c>
      <c r="G433" s="60" t="str">
        <f>IFERROR(INDEX(學生名單!$B:$I,MATCH($B433,學生名單!$H:$H,0),2),"")</f>
        <v/>
      </c>
      <c r="H433" s="61" t="str">
        <f>IFERROR(VLOOKUP($D433,大三學分表!$G:$J,2,FALSE),"")</f>
        <v/>
      </c>
      <c r="I433" s="61" t="str">
        <f>IFERROR(VLOOKUP($D433,大三學分表!$G:$J,4,FALSE),"")</f>
        <v/>
      </c>
      <c r="J433" s="84"/>
      <c r="K433" s="64"/>
      <c r="L433" s="65"/>
      <c r="M433" s="65"/>
      <c r="N433" s="62" t="str">
        <f>IFERROR(INDEX(學生名單!$B:$I,MATCH($B433,學生名單!$H:$H,0),8),"")</f>
        <v/>
      </c>
      <c r="O433" s="66"/>
    </row>
    <row r="434" spans="1:15" s="67" customFormat="1">
      <c r="A434" s="60" t="str">
        <f>IFERROR(INDEX(學生名單!$B:$I,MATCH($B434,學生名單!$H:$H,0),1),"")</f>
        <v/>
      </c>
      <c r="B434" s="81"/>
      <c r="C434" s="82"/>
      <c r="D434" s="79"/>
      <c r="E434" s="60" t="str">
        <f>IFERROR(INDEX(學生名單!$B:$I,MATCH($B434,學生名單!$H:$H,0),7),"")</f>
        <v/>
      </c>
      <c r="F434" s="60" t="str">
        <f>IFERROR(INDEX(學生名單!$B:$I,MATCH($B434,學生名單!$H:$H,0),5),"")</f>
        <v/>
      </c>
      <c r="G434" s="60" t="str">
        <f>IFERROR(INDEX(學生名單!$B:$I,MATCH($B434,學生名單!$H:$H,0),2),"")</f>
        <v/>
      </c>
      <c r="H434" s="61" t="str">
        <f>IFERROR(VLOOKUP($D434,大三學分表!$G:$J,2,FALSE),"")</f>
        <v/>
      </c>
      <c r="I434" s="61" t="str">
        <f>IFERROR(VLOOKUP($D434,大三學分表!$G:$J,4,FALSE),"")</f>
        <v/>
      </c>
      <c r="J434" s="84"/>
      <c r="K434" s="64"/>
      <c r="L434" s="65"/>
      <c r="M434" s="65"/>
      <c r="N434" s="62" t="str">
        <f>IFERROR(INDEX(學生名單!$B:$I,MATCH($B434,學生名單!$H:$H,0),8),"")</f>
        <v/>
      </c>
      <c r="O434" s="66"/>
    </row>
    <row r="435" spans="1:15" s="67" customFormat="1">
      <c r="A435" s="60" t="str">
        <f>IFERROR(INDEX(學生名單!$B:$I,MATCH($B435,學生名單!$H:$H,0),1),"")</f>
        <v/>
      </c>
      <c r="B435" s="81"/>
      <c r="C435" s="82"/>
      <c r="D435" s="79"/>
      <c r="E435" s="60" t="str">
        <f>IFERROR(INDEX(學生名單!$B:$I,MATCH($B435,學生名單!$H:$H,0),7),"")</f>
        <v/>
      </c>
      <c r="F435" s="60" t="str">
        <f>IFERROR(INDEX(學生名單!$B:$I,MATCH($B435,學生名單!$H:$H,0),5),"")</f>
        <v/>
      </c>
      <c r="G435" s="60" t="str">
        <f>IFERROR(INDEX(學生名單!$B:$I,MATCH($B435,學生名單!$H:$H,0),2),"")</f>
        <v/>
      </c>
      <c r="H435" s="61" t="str">
        <f>IFERROR(VLOOKUP($D435,大三學分表!$G:$J,2,FALSE),"")</f>
        <v/>
      </c>
      <c r="I435" s="61" t="str">
        <f>IFERROR(VLOOKUP($D435,大三學分表!$G:$J,4,FALSE),"")</f>
        <v/>
      </c>
      <c r="J435" s="84"/>
      <c r="K435" s="64"/>
      <c r="L435" s="65"/>
      <c r="M435" s="65"/>
      <c r="N435" s="62" t="str">
        <f>IFERROR(INDEX(學生名單!$B:$I,MATCH($B435,學生名單!$H:$H,0),8),"")</f>
        <v/>
      </c>
      <c r="O435" s="66"/>
    </row>
    <row r="436" spans="1:15" s="67" customFormat="1">
      <c r="A436" s="60" t="str">
        <f>IFERROR(INDEX(學生名單!$B:$I,MATCH($B436,學生名單!$H:$H,0),1),"")</f>
        <v/>
      </c>
      <c r="B436" s="81"/>
      <c r="C436" s="82"/>
      <c r="D436" s="79"/>
      <c r="E436" s="60" t="str">
        <f>IFERROR(INDEX(學生名單!$B:$I,MATCH($B436,學生名單!$H:$H,0),7),"")</f>
        <v/>
      </c>
      <c r="F436" s="60" t="str">
        <f>IFERROR(INDEX(學生名單!$B:$I,MATCH($B436,學生名單!$H:$H,0),5),"")</f>
        <v/>
      </c>
      <c r="G436" s="60" t="str">
        <f>IFERROR(INDEX(學生名單!$B:$I,MATCH($B436,學生名單!$H:$H,0),2),"")</f>
        <v/>
      </c>
      <c r="H436" s="61" t="str">
        <f>IFERROR(VLOOKUP($D436,大三學分表!$G:$J,2,FALSE),"")</f>
        <v/>
      </c>
      <c r="I436" s="61" t="str">
        <f>IFERROR(VLOOKUP($D436,大三學分表!$G:$J,4,FALSE),"")</f>
        <v/>
      </c>
      <c r="J436" s="84"/>
      <c r="K436" s="64"/>
      <c r="L436" s="65"/>
      <c r="M436" s="65"/>
      <c r="N436" s="62" t="str">
        <f>IFERROR(INDEX(學生名單!$B:$I,MATCH($B436,學生名單!$H:$H,0),8),"")</f>
        <v/>
      </c>
      <c r="O436" s="66"/>
    </row>
    <row r="437" spans="1:15" s="67" customFormat="1">
      <c r="A437" s="60" t="str">
        <f>IFERROR(INDEX(學生名單!$B:$I,MATCH($B437,學生名單!$H:$H,0),1),"")</f>
        <v/>
      </c>
      <c r="B437" s="81"/>
      <c r="C437" s="82"/>
      <c r="D437" s="79"/>
      <c r="E437" s="60" t="str">
        <f>IFERROR(INDEX(學生名單!$B:$I,MATCH($B437,學生名單!$H:$H,0),7),"")</f>
        <v/>
      </c>
      <c r="F437" s="60" t="str">
        <f>IFERROR(INDEX(學生名單!$B:$I,MATCH($B437,學生名單!$H:$H,0),5),"")</f>
        <v/>
      </c>
      <c r="G437" s="60" t="str">
        <f>IFERROR(INDEX(學生名單!$B:$I,MATCH($B437,學生名單!$H:$H,0),2),"")</f>
        <v/>
      </c>
      <c r="H437" s="61" t="str">
        <f>IFERROR(VLOOKUP($D437,大三學分表!$G:$J,2,FALSE),"")</f>
        <v/>
      </c>
      <c r="I437" s="61" t="str">
        <f>IFERROR(VLOOKUP($D437,大三學分表!$G:$J,4,FALSE),"")</f>
        <v/>
      </c>
      <c r="J437" s="80"/>
      <c r="K437" s="64"/>
      <c r="L437" s="65"/>
      <c r="M437" s="65"/>
      <c r="N437" s="62" t="str">
        <f>IFERROR(INDEX(學生名單!$B:$I,MATCH($B437,學生名單!$H:$H,0),8),"")</f>
        <v/>
      </c>
      <c r="O437" s="66"/>
    </row>
    <row r="438" spans="1:15" s="67" customFormat="1">
      <c r="A438" s="60" t="str">
        <f>IFERROR(INDEX(學生名單!$B:$I,MATCH($B438,學生名單!$H:$H,0),1),"")</f>
        <v/>
      </c>
      <c r="B438" s="81"/>
      <c r="C438" s="82"/>
      <c r="D438" s="79"/>
      <c r="E438" s="60" t="str">
        <f>IFERROR(INDEX(學生名單!$B:$I,MATCH($B438,學生名單!$H:$H,0),7),"")</f>
        <v/>
      </c>
      <c r="F438" s="60" t="str">
        <f>IFERROR(INDEX(學生名單!$B:$I,MATCH($B438,學生名單!$H:$H,0),5),"")</f>
        <v/>
      </c>
      <c r="G438" s="60" t="str">
        <f>IFERROR(INDEX(學生名單!$B:$I,MATCH($B438,學生名單!$H:$H,0),2),"")</f>
        <v/>
      </c>
      <c r="H438" s="61" t="str">
        <f>IFERROR(VLOOKUP($D438,大三學分表!$G:$J,2,FALSE),"")</f>
        <v/>
      </c>
      <c r="I438" s="61" t="str">
        <f>IFERROR(VLOOKUP($D438,大三學分表!$G:$J,4,FALSE),"")</f>
        <v/>
      </c>
      <c r="J438" s="80"/>
      <c r="K438" s="64"/>
      <c r="L438" s="65"/>
      <c r="M438" s="65"/>
      <c r="N438" s="62" t="str">
        <f>IFERROR(INDEX(學生名單!$B:$I,MATCH($B438,學生名單!$H:$H,0),8),"")</f>
        <v/>
      </c>
      <c r="O438" s="66"/>
    </row>
    <row r="439" spans="1:15" s="67" customFormat="1">
      <c r="A439" s="60" t="str">
        <f>IFERROR(INDEX(學生名單!$B:$I,MATCH($B439,學生名單!$H:$H,0),1),"")</f>
        <v/>
      </c>
      <c r="B439" s="81"/>
      <c r="C439" s="82"/>
      <c r="D439" s="79"/>
      <c r="E439" s="60" t="str">
        <f>IFERROR(INDEX(學生名單!$B:$I,MATCH($B439,學生名單!$H:$H,0),7),"")</f>
        <v/>
      </c>
      <c r="F439" s="60" t="str">
        <f>IFERROR(INDEX(學生名單!$B:$I,MATCH($B439,學生名單!$H:$H,0),5),"")</f>
        <v/>
      </c>
      <c r="G439" s="60" t="str">
        <f>IFERROR(INDEX(學生名單!$B:$I,MATCH($B439,學生名單!$H:$H,0),2),"")</f>
        <v/>
      </c>
      <c r="H439" s="61" t="str">
        <f>IFERROR(VLOOKUP($D439,大三學分表!$G:$J,2,FALSE),"")</f>
        <v/>
      </c>
      <c r="I439" s="61" t="str">
        <f>IFERROR(VLOOKUP($D439,大三學分表!$G:$J,4,FALSE),"")</f>
        <v/>
      </c>
      <c r="J439" s="84"/>
      <c r="K439" s="64"/>
      <c r="L439" s="65"/>
      <c r="M439" s="66"/>
      <c r="N439" s="62" t="str">
        <f>IFERROR(INDEX(學生名單!$B:$I,MATCH($B439,學生名單!$H:$H,0),8),"")</f>
        <v/>
      </c>
      <c r="O439" s="66"/>
    </row>
    <row r="440" spans="1:15" s="67" customFormat="1">
      <c r="A440" s="60" t="str">
        <f>IFERROR(INDEX(學生名單!$B:$I,MATCH($B440,學生名單!$H:$H,0),1),"")</f>
        <v/>
      </c>
      <c r="B440" s="81"/>
      <c r="C440" s="82"/>
      <c r="D440" s="83"/>
      <c r="E440" s="60" t="str">
        <f>IFERROR(INDEX(學生名單!$B:$I,MATCH($B440,學生名單!$H:$H,0),7),"")</f>
        <v/>
      </c>
      <c r="F440" s="60" t="str">
        <f>IFERROR(INDEX(學生名單!$B:$I,MATCH($B440,學生名單!$H:$H,0),5),"")</f>
        <v/>
      </c>
      <c r="G440" s="60" t="str">
        <f>IFERROR(INDEX(學生名單!$B:$I,MATCH($B440,學生名單!$H:$H,0),2),"")</f>
        <v/>
      </c>
      <c r="H440" s="61" t="str">
        <f>IFERROR(VLOOKUP($D440,大三學分表!$G:$J,2,FALSE),"")</f>
        <v/>
      </c>
      <c r="I440" s="61" t="str">
        <f>IFERROR(VLOOKUP($D440,大三學分表!$G:$J,4,FALSE),"")</f>
        <v/>
      </c>
      <c r="J440" s="80"/>
      <c r="K440" s="64"/>
      <c r="L440" s="65"/>
      <c r="M440" s="66"/>
      <c r="N440" s="62" t="str">
        <f>IFERROR(INDEX(學生名單!$B:$I,MATCH($B440,學生名單!$H:$H,0),8),"")</f>
        <v/>
      </c>
      <c r="O440" s="66"/>
    </row>
    <row r="441" spans="1:15" s="67" customFormat="1">
      <c r="A441" s="60" t="str">
        <f>IFERROR(INDEX(學生名單!$B:$I,MATCH($B441,學生名單!$H:$H,0),1),"")</f>
        <v/>
      </c>
      <c r="B441" s="81"/>
      <c r="C441" s="82"/>
      <c r="D441" s="83"/>
      <c r="E441" s="60" t="str">
        <f>IFERROR(INDEX(學生名單!$B:$I,MATCH($B441,學生名單!$H:$H,0),7),"")</f>
        <v/>
      </c>
      <c r="F441" s="60" t="str">
        <f>IFERROR(INDEX(學生名單!$B:$I,MATCH($B441,學生名單!$H:$H,0),5),"")</f>
        <v/>
      </c>
      <c r="G441" s="60" t="str">
        <f>IFERROR(INDEX(學生名單!$B:$I,MATCH($B441,學生名單!$H:$H,0),2),"")</f>
        <v/>
      </c>
      <c r="H441" s="61" t="str">
        <f>IFERROR(VLOOKUP($D441,大三學分表!$G:$J,2,FALSE),"")</f>
        <v/>
      </c>
      <c r="I441" s="61" t="str">
        <f>IFERROR(VLOOKUP($D441,大三學分表!$G:$J,4,FALSE),"")</f>
        <v/>
      </c>
      <c r="J441" s="84"/>
      <c r="K441" s="64"/>
      <c r="L441" s="65"/>
      <c r="M441" s="66"/>
      <c r="N441" s="62" t="str">
        <f>IFERROR(INDEX(學生名單!$B:$I,MATCH($B441,學生名單!$H:$H,0),8),"")</f>
        <v/>
      </c>
      <c r="O441" s="66"/>
    </row>
    <row r="442" spans="1:15" s="67" customFormat="1">
      <c r="A442" s="60" t="str">
        <f>IFERROR(INDEX(學生名單!$B:$I,MATCH($B442,學生名單!$H:$H,0),1),"")</f>
        <v/>
      </c>
      <c r="B442" s="81"/>
      <c r="C442" s="82"/>
      <c r="D442" s="83"/>
      <c r="E442" s="60" t="str">
        <f>IFERROR(INDEX(學生名單!$B:$I,MATCH($B442,學生名單!$H:$H,0),7),"")</f>
        <v/>
      </c>
      <c r="F442" s="60" t="str">
        <f>IFERROR(INDEX(學生名單!$B:$I,MATCH($B442,學生名單!$H:$H,0),5),"")</f>
        <v/>
      </c>
      <c r="G442" s="60" t="str">
        <f>IFERROR(INDEX(學生名單!$B:$I,MATCH($B442,學生名單!$H:$H,0),2),"")</f>
        <v/>
      </c>
      <c r="H442" s="61" t="str">
        <f>IFERROR(VLOOKUP($D442,大三學分表!$G:$J,2,FALSE),"")</f>
        <v/>
      </c>
      <c r="I442" s="61" t="str">
        <f>IFERROR(VLOOKUP($D442,大三學分表!$G:$J,4,FALSE),"")</f>
        <v/>
      </c>
      <c r="J442" s="80"/>
      <c r="K442" s="64"/>
      <c r="L442" s="65"/>
      <c r="M442" s="66"/>
      <c r="N442" s="62" t="str">
        <f>IFERROR(INDEX(學生名單!$B:$I,MATCH($B442,學生名單!$H:$H,0),8),"")</f>
        <v/>
      </c>
      <c r="O442" s="66"/>
    </row>
    <row r="443" spans="1:15" s="67" customFormat="1">
      <c r="A443" s="60" t="str">
        <f>IFERROR(INDEX(學生名單!$B:$I,MATCH($B443,學生名單!$H:$H,0),1),"")</f>
        <v/>
      </c>
      <c r="B443" s="81"/>
      <c r="C443" s="82"/>
      <c r="D443" s="83"/>
      <c r="E443" s="60" t="str">
        <f>IFERROR(INDEX(學生名單!$B:$I,MATCH($B443,學生名單!$H:$H,0),7),"")</f>
        <v/>
      </c>
      <c r="F443" s="60" t="str">
        <f>IFERROR(INDEX(學生名單!$B:$I,MATCH($B443,學生名單!$H:$H,0),5),"")</f>
        <v/>
      </c>
      <c r="G443" s="60" t="str">
        <f>IFERROR(INDEX(學生名單!$B:$I,MATCH($B443,學生名單!$H:$H,0),2),"")</f>
        <v/>
      </c>
      <c r="H443" s="61" t="str">
        <f>IFERROR(VLOOKUP($D443,大三學分表!$G:$J,2,FALSE),"")</f>
        <v/>
      </c>
      <c r="I443" s="61" t="str">
        <f>IFERROR(VLOOKUP($D443,大三學分表!$G:$J,4,FALSE),"")</f>
        <v/>
      </c>
      <c r="J443" s="80"/>
      <c r="K443" s="64"/>
      <c r="L443" s="65"/>
      <c r="M443" s="66"/>
      <c r="N443" s="62" t="str">
        <f>IFERROR(INDEX(學生名單!$B:$I,MATCH($B443,學生名單!$H:$H,0),8),"")</f>
        <v/>
      </c>
      <c r="O443" s="66"/>
    </row>
    <row r="444" spans="1:15" s="67" customFormat="1">
      <c r="A444" s="60" t="str">
        <f>IFERROR(INDEX(學生名單!$B:$I,MATCH($B444,學生名單!$H:$H,0),1),"")</f>
        <v/>
      </c>
      <c r="B444" s="81"/>
      <c r="C444" s="82"/>
      <c r="D444" s="83"/>
      <c r="E444" s="60" t="str">
        <f>IFERROR(INDEX(學生名單!$B:$I,MATCH($B444,學生名單!$H:$H,0),7),"")</f>
        <v/>
      </c>
      <c r="F444" s="60" t="str">
        <f>IFERROR(INDEX(學生名單!$B:$I,MATCH($B444,學生名單!$H:$H,0),5),"")</f>
        <v/>
      </c>
      <c r="G444" s="60" t="str">
        <f>IFERROR(INDEX(學生名單!$B:$I,MATCH($B444,學生名單!$H:$H,0),2),"")</f>
        <v/>
      </c>
      <c r="H444" s="61" t="str">
        <f>IFERROR(VLOOKUP($D444,大三學分表!$G:$J,2,FALSE),"")</f>
        <v/>
      </c>
      <c r="I444" s="61" t="str">
        <f>IFERROR(VLOOKUP($D444,大三學分表!$G:$J,4,FALSE),"")</f>
        <v/>
      </c>
      <c r="J444" s="84"/>
      <c r="K444" s="64"/>
      <c r="L444" s="65"/>
      <c r="M444" s="66"/>
      <c r="N444" s="62" t="str">
        <f>IFERROR(INDEX(學生名單!$B:$I,MATCH($B444,學生名單!$H:$H,0),8),"")</f>
        <v/>
      </c>
      <c r="O444" s="66"/>
    </row>
    <row r="445" spans="1:15" s="67" customFormat="1">
      <c r="A445" s="60" t="str">
        <f>IFERROR(INDEX(學生名單!$B:$I,MATCH($B445,學生名單!$H:$H,0),1),"")</f>
        <v/>
      </c>
      <c r="B445" s="81"/>
      <c r="C445" s="82"/>
      <c r="D445" s="83"/>
      <c r="E445" s="60" t="str">
        <f>IFERROR(INDEX(學生名單!$B:$I,MATCH($B445,學生名單!$H:$H,0),7),"")</f>
        <v/>
      </c>
      <c r="F445" s="60" t="str">
        <f>IFERROR(INDEX(學生名單!$B:$I,MATCH($B445,學生名單!$H:$H,0),5),"")</f>
        <v/>
      </c>
      <c r="G445" s="60" t="str">
        <f>IFERROR(INDEX(學生名單!$B:$I,MATCH($B445,學生名單!$H:$H,0),2),"")</f>
        <v/>
      </c>
      <c r="H445" s="61" t="str">
        <f>IFERROR(VLOOKUP($D445,大三學分表!$G:$J,2,FALSE),"")</f>
        <v/>
      </c>
      <c r="I445" s="61" t="str">
        <f>IFERROR(VLOOKUP($D445,大三學分表!$G:$J,4,FALSE),"")</f>
        <v/>
      </c>
      <c r="J445" s="84"/>
      <c r="K445" s="64"/>
      <c r="L445" s="65"/>
      <c r="M445" s="66"/>
      <c r="N445" s="62" t="str">
        <f>IFERROR(INDEX(學生名單!$B:$I,MATCH($B445,學生名單!$H:$H,0),8),"")</f>
        <v/>
      </c>
      <c r="O445" s="66"/>
    </row>
    <row r="446" spans="1:15" s="67" customFormat="1">
      <c r="A446" s="60" t="str">
        <f>IFERROR(INDEX(學生名單!$B:$I,MATCH($B446,學生名單!$H:$H,0),1),"")</f>
        <v/>
      </c>
      <c r="B446" s="81"/>
      <c r="C446" s="82"/>
      <c r="D446" s="83"/>
      <c r="E446" s="60" t="str">
        <f>IFERROR(INDEX(學生名單!$B:$I,MATCH($B446,學生名單!$H:$H,0),7),"")</f>
        <v/>
      </c>
      <c r="F446" s="60" t="str">
        <f>IFERROR(INDEX(學生名單!$B:$I,MATCH($B446,學生名單!$H:$H,0),5),"")</f>
        <v/>
      </c>
      <c r="G446" s="60" t="str">
        <f>IFERROR(INDEX(學生名單!$B:$I,MATCH($B446,學生名單!$H:$H,0),2),"")</f>
        <v/>
      </c>
      <c r="H446" s="61" t="str">
        <f>IFERROR(VLOOKUP($D446,大三學分表!$G:$J,2,FALSE),"")</f>
        <v/>
      </c>
      <c r="I446" s="61" t="str">
        <f>IFERROR(VLOOKUP($D446,大三學分表!$G:$J,4,FALSE),"")</f>
        <v/>
      </c>
      <c r="J446" s="84"/>
      <c r="K446" s="64"/>
      <c r="L446" s="65"/>
      <c r="M446" s="66"/>
      <c r="N446" s="62" t="str">
        <f>IFERROR(INDEX(學生名單!$B:$I,MATCH($B446,學生名單!$H:$H,0),8),"")</f>
        <v/>
      </c>
      <c r="O446" s="66"/>
    </row>
    <row r="447" spans="1:15" s="67" customFormat="1">
      <c r="A447" s="60" t="str">
        <f>IFERROR(INDEX(學生名單!$B:$I,MATCH($B447,學生名單!$H:$H,0),1),"")</f>
        <v/>
      </c>
      <c r="B447" s="81"/>
      <c r="C447" s="82"/>
      <c r="D447" s="83"/>
      <c r="E447" s="60" t="str">
        <f>IFERROR(INDEX(學生名單!$B:$I,MATCH($B447,學生名單!$H:$H,0),7),"")</f>
        <v/>
      </c>
      <c r="F447" s="60" t="str">
        <f>IFERROR(INDEX(學生名單!$B:$I,MATCH($B447,學生名單!$H:$H,0),5),"")</f>
        <v/>
      </c>
      <c r="G447" s="60" t="str">
        <f>IFERROR(INDEX(學生名單!$B:$I,MATCH($B447,學生名單!$H:$H,0),2),"")</f>
        <v/>
      </c>
      <c r="H447" s="61" t="str">
        <f>IFERROR(VLOOKUP($D447,大三學分表!$G:$J,2,FALSE),"")</f>
        <v/>
      </c>
      <c r="I447" s="61" t="str">
        <f>IFERROR(VLOOKUP($D447,大三學分表!$G:$J,4,FALSE),"")</f>
        <v/>
      </c>
      <c r="J447" s="84"/>
      <c r="K447" s="64"/>
      <c r="L447" s="65"/>
      <c r="M447" s="66"/>
      <c r="N447" s="62" t="str">
        <f>IFERROR(INDEX(學生名單!$B:$I,MATCH($B447,學生名單!$H:$H,0),8),"")</f>
        <v/>
      </c>
      <c r="O447" s="66"/>
    </row>
    <row r="448" spans="1:15" s="67" customFormat="1">
      <c r="A448" s="60" t="str">
        <f>IFERROR(INDEX(學生名單!$B:$I,MATCH($B448,學生名單!$H:$H,0),1),"")</f>
        <v/>
      </c>
      <c r="B448" s="81"/>
      <c r="C448" s="82"/>
      <c r="D448" s="83"/>
      <c r="E448" s="60" t="str">
        <f>IFERROR(INDEX(學生名單!$B:$I,MATCH($B448,學生名單!$H:$H,0),7),"")</f>
        <v/>
      </c>
      <c r="F448" s="60" t="str">
        <f>IFERROR(INDEX(學生名單!$B:$I,MATCH($B448,學生名單!$H:$H,0),5),"")</f>
        <v/>
      </c>
      <c r="G448" s="60" t="str">
        <f>IFERROR(INDEX(學生名單!$B:$I,MATCH($B448,學生名單!$H:$H,0),2),"")</f>
        <v/>
      </c>
      <c r="H448" s="61" t="str">
        <f>IFERROR(VLOOKUP($D448,大三學分表!$G:$J,2,FALSE),"")</f>
        <v/>
      </c>
      <c r="I448" s="61" t="str">
        <f>IFERROR(VLOOKUP($D448,大三學分表!$G:$J,4,FALSE),"")</f>
        <v/>
      </c>
      <c r="J448" s="84"/>
      <c r="K448" s="64"/>
      <c r="L448" s="65"/>
      <c r="M448" s="66"/>
      <c r="N448" s="62" t="str">
        <f>IFERROR(INDEX(學生名單!$B:$I,MATCH($B448,學生名單!$H:$H,0),8),"")</f>
        <v/>
      </c>
      <c r="O448" s="66"/>
    </row>
    <row r="449" spans="1:15" s="67" customFormat="1">
      <c r="A449" s="60" t="str">
        <f>IFERROR(INDEX(學生名單!$B:$I,MATCH($B449,學生名單!$H:$H,0),1),"")</f>
        <v/>
      </c>
      <c r="B449" s="81"/>
      <c r="C449" s="82"/>
      <c r="D449" s="83"/>
      <c r="E449" s="60" t="str">
        <f>IFERROR(INDEX(學生名單!$B:$I,MATCH($B449,學生名單!$H:$H,0),7),"")</f>
        <v/>
      </c>
      <c r="F449" s="60" t="str">
        <f>IFERROR(INDEX(學生名單!$B:$I,MATCH($B449,學生名單!$H:$H,0),5),"")</f>
        <v/>
      </c>
      <c r="G449" s="60" t="str">
        <f>IFERROR(INDEX(學生名單!$B:$I,MATCH($B449,學生名單!$H:$H,0),2),"")</f>
        <v/>
      </c>
      <c r="H449" s="61" t="str">
        <f>IFERROR(VLOOKUP($D449,大三學分表!$G:$J,2,FALSE),"")</f>
        <v/>
      </c>
      <c r="I449" s="61" t="str">
        <f>IFERROR(VLOOKUP($D449,大三學分表!$G:$J,4,FALSE),"")</f>
        <v/>
      </c>
      <c r="J449" s="84"/>
      <c r="K449" s="64"/>
      <c r="L449" s="65"/>
      <c r="M449" s="66"/>
      <c r="N449" s="62" t="str">
        <f>IFERROR(INDEX(學生名單!$B:$I,MATCH($B449,學生名單!$H:$H,0),8),"")</f>
        <v/>
      </c>
      <c r="O449" s="66"/>
    </row>
    <row r="450" spans="1:15" s="67" customFormat="1">
      <c r="A450" s="60" t="str">
        <f>IFERROR(INDEX(學生名單!$B:$I,MATCH($B450,學生名單!$H:$H,0),1),"")</f>
        <v/>
      </c>
      <c r="B450" s="81"/>
      <c r="C450" s="82"/>
      <c r="D450" s="83"/>
      <c r="E450" s="60" t="str">
        <f>IFERROR(INDEX(學生名單!$B:$I,MATCH($B450,學生名單!$H:$H,0),7),"")</f>
        <v/>
      </c>
      <c r="F450" s="60" t="str">
        <f>IFERROR(INDEX(學生名單!$B:$I,MATCH($B450,學生名單!$H:$H,0),5),"")</f>
        <v/>
      </c>
      <c r="G450" s="60" t="str">
        <f>IFERROR(INDEX(學生名單!$B:$I,MATCH($B450,學生名單!$H:$H,0),2),"")</f>
        <v/>
      </c>
      <c r="H450" s="61" t="str">
        <f>IFERROR(VLOOKUP($D450,大三學分表!$G:$J,2,FALSE),"")</f>
        <v/>
      </c>
      <c r="I450" s="61" t="str">
        <f>IFERROR(VLOOKUP($D450,大三學分表!$G:$J,4,FALSE),"")</f>
        <v/>
      </c>
      <c r="J450" s="84"/>
      <c r="K450" s="64"/>
      <c r="L450" s="65"/>
      <c r="M450" s="66"/>
      <c r="N450" s="62" t="str">
        <f>IFERROR(INDEX(學生名單!$B:$I,MATCH($B450,學生名單!$H:$H,0),8),"")</f>
        <v/>
      </c>
      <c r="O450" s="66"/>
    </row>
    <row r="451" spans="1:15" s="67" customFormat="1">
      <c r="A451" s="60" t="str">
        <f>IFERROR(INDEX(學生名單!$B:$I,MATCH($B451,學生名單!$H:$H,0),1),"")</f>
        <v/>
      </c>
      <c r="B451" s="81"/>
      <c r="C451" s="82"/>
      <c r="D451" s="83"/>
      <c r="E451" s="60" t="str">
        <f>IFERROR(INDEX(學生名單!$B:$I,MATCH($B451,學生名單!$H:$H,0),7),"")</f>
        <v/>
      </c>
      <c r="F451" s="60" t="str">
        <f>IFERROR(INDEX(學生名單!$B:$I,MATCH($B451,學生名單!$H:$H,0),5),"")</f>
        <v/>
      </c>
      <c r="G451" s="60" t="str">
        <f>IFERROR(INDEX(學生名單!$B:$I,MATCH($B451,學生名單!$H:$H,0),2),"")</f>
        <v/>
      </c>
      <c r="H451" s="61" t="str">
        <f>IFERROR(VLOOKUP($D451,大三學分表!$G:$J,2,FALSE),"")</f>
        <v/>
      </c>
      <c r="I451" s="61" t="str">
        <f>IFERROR(VLOOKUP($D451,大三學分表!$G:$J,4,FALSE),"")</f>
        <v/>
      </c>
      <c r="J451" s="80"/>
      <c r="K451" s="64"/>
      <c r="L451" s="65"/>
      <c r="M451" s="66"/>
      <c r="N451" s="62" t="str">
        <f>IFERROR(INDEX(學生名單!$B:$I,MATCH($B451,學生名單!$H:$H,0),8),"")</f>
        <v/>
      </c>
      <c r="O451" s="66"/>
    </row>
    <row r="452" spans="1:15" s="67" customFormat="1">
      <c r="A452" s="60" t="str">
        <f>IFERROR(INDEX(學生名單!$B:$I,MATCH($B452,學生名單!$H:$H,0),1),"")</f>
        <v/>
      </c>
      <c r="B452" s="81"/>
      <c r="C452" s="82"/>
      <c r="D452" s="83"/>
      <c r="E452" s="60" t="str">
        <f>IFERROR(INDEX(學生名單!$B:$I,MATCH($B452,學生名單!$H:$H,0),7),"")</f>
        <v/>
      </c>
      <c r="F452" s="60" t="str">
        <f>IFERROR(INDEX(學生名單!$B:$I,MATCH($B452,學生名單!$H:$H,0),5),"")</f>
        <v/>
      </c>
      <c r="G452" s="60" t="str">
        <f>IFERROR(INDEX(學生名單!$B:$I,MATCH($B452,學生名單!$H:$H,0),2),"")</f>
        <v/>
      </c>
      <c r="H452" s="61" t="str">
        <f>IFERROR(VLOOKUP($D452,大三學分表!$G:$J,2,FALSE),"")</f>
        <v/>
      </c>
      <c r="I452" s="61" t="str">
        <f>IFERROR(VLOOKUP($D452,大三學分表!$G:$J,4,FALSE),"")</f>
        <v/>
      </c>
      <c r="J452" s="80"/>
      <c r="K452" s="64"/>
      <c r="L452" s="65"/>
      <c r="M452" s="66"/>
      <c r="N452" s="62" t="str">
        <f>IFERROR(INDEX(學生名單!$B:$I,MATCH($B452,學生名單!$H:$H,0),8),"")</f>
        <v/>
      </c>
      <c r="O452" s="66"/>
    </row>
    <row r="453" spans="1:15" s="67" customFormat="1">
      <c r="A453" s="60" t="str">
        <f>IFERROR(INDEX(學生名單!$B:$I,MATCH($B453,學生名單!$H:$H,0),1),"")</f>
        <v/>
      </c>
      <c r="B453" s="81"/>
      <c r="C453" s="82"/>
      <c r="D453" s="83"/>
      <c r="E453" s="60" t="str">
        <f>IFERROR(INDEX(學生名單!$B:$I,MATCH($B453,學生名單!$H:$H,0),7),"")</f>
        <v/>
      </c>
      <c r="F453" s="60" t="str">
        <f>IFERROR(INDEX(學生名單!$B:$I,MATCH($B453,學生名單!$H:$H,0),5),"")</f>
        <v/>
      </c>
      <c r="G453" s="60" t="str">
        <f>IFERROR(INDEX(學生名單!$B:$I,MATCH($B453,學生名單!$H:$H,0),2),"")</f>
        <v/>
      </c>
      <c r="H453" s="61" t="str">
        <f>IFERROR(VLOOKUP($D453,大三學分表!$G:$J,2,FALSE),"")</f>
        <v/>
      </c>
      <c r="I453" s="61" t="str">
        <f>IFERROR(VLOOKUP($D453,大三學分表!$G:$J,4,FALSE),"")</f>
        <v/>
      </c>
      <c r="J453" s="84"/>
      <c r="K453" s="64"/>
      <c r="L453" s="65"/>
      <c r="M453" s="66"/>
      <c r="N453" s="62" t="str">
        <f>IFERROR(INDEX(學生名單!$B:$I,MATCH($B453,學生名單!$H:$H,0),8),"")</f>
        <v/>
      </c>
      <c r="O453" s="66"/>
    </row>
    <row r="454" spans="1:15" s="67" customFormat="1">
      <c r="A454" s="60" t="str">
        <f>IFERROR(INDEX(學生名單!$B:$I,MATCH($B454,學生名單!$H:$H,0),1),"")</f>
        <v/>
      </c>
      <c r="B454" s="81"/>
      <c r="C454" s="82"/>
      <c r="D454" s="74"/>
      <c r="E454" s="60" t="str">
        <f>IFERROR(INDEX(學生名單!$B:$I,MATCH($B454,學生名單!$H:$H,0),7),"")</f>
        <v/>
      </c>
      <c r="F454" s="60" t="str">
        <f>IFERROR(INDEX(學生名單!$B:$I,MATCH($B454,學生名單!$H:$H,0),5),"")</f>
        <v/>
      </c>
      <c r="G454" s="60" t="str">
        <f>IFERROR(INDEX(學生名單!$B:$I,MATCH($B454,學生名單!$H:$H,0),2),"")</f>
        <v/>
      </c>
      <c r="H454" s="61" t="str">
        <f>IFERROR(VLOOKUP($D454,大三學分表!$G:$J,2,FALSE),"")</f>
        <v/>
      </c>
      <c r="I454" s="61" t="str">
        <f>IFERROR(VLOOKUP($D454,大三學分表!$G:$J,4,FALSE),"")</f>
        <v/>
      </c>
      <c r="J454" s="64"/>
      <c r="K454" s="64"/>
      <c r="L454" s="65"/>
      <c r="M454" s="66"/>
      <c r="N454" s="62" t="str">
        <f>IFERROR(INDEX(學生名單!$B:$I,MATCH($B454,學生名單!$H:$H,0),8),"")</f>
        <v/>
      </c>
      <c r="O454" s="66"/>
    </row>
    <row r="455" spans="1:15" s="67" customFormat="1">
      <c r="A455" s="60" t="str">
        <f>IFERROR(INDEX(學生名單!$B:$I,MATCH($B455,學生名單!$H:$H,0),1),"")</f>
        <v/>
      </c>
      <c r="B455" s="81"/>
      <c r="C455" s="82"/>
      <c r="D455" s="74"/>
      <c r="E455" s="60" t="str">
        <f>IFERROR(INDEX(學生名單!$B:$I,MATCH($B455,學生名單!$H:$H,0),7),"")</f>
        <v/>
      </c>
      <c r="F455" s="60" t="str">
        <f>IFERROR(INDEX(學生名單!$B:$I,MATCH($B455,學生名單!$H:$H,0),5),"")</f>
        <v/>
      </c>
      <c r="G455" s="60" t="str">
        <f>IFERROR(INDEX(學生名單!$B:$I,MATCH($B455,學生名單!$H:$H,0),2),"")</f>
        <v/>
      </c>
      <c r="H455" s="61" t="str">
        <f>IFERROR(VLOOKUP($D455,大三學分表!$G:$J,2,FALSE),"")</f>
        <v/>
      </c>
      <c r="I455" s="61" t="str">
        <f>IFERROR(VLOOKUP($D455,大三學分表!$G:$J,4,FALSE),"")</f>
        <v/>
      </c>
      <c r="J455" s="64"/>
      <c r="K455" s="64"/>
      <c r="L455" s="65"/>
      <c r="M455" s="66"/>
      <c r="N455" s="62" t="str">
        <f>IFERROR(INDEX(學生名單!$B:$I,MATCH($B455,學生名單!$H:$H,0),8),"")</f>
        <v/>
      </c>
      <c r="O455" s="66"/>
    </row>
    <row r="456" spans="1:15" s="67" customFormat="1">
      <c r="A456" s="60" t="str">
        <f>IFERROR(INDEX(學生名單!$B:$I,MATCH($B456,學生名單!$H:$H,0),1),"")</f>
        <v/>
      </c>
      <c r="B456" s="81"/>
      <c r="C456" s="82"/>
      <c r="D456" s="74"/>
      <c r="E456" s="60" t="str">
        <f>IFERROR(INDEX(學生名單!$B:$I,MATCH($B456,學生名單!$H:$H,0),7),"")</f>
        <v/>
      </c>
      <c r="F456" s="60" t="str">
        <f>IFERROR(INDEX(學生名單!$B:$I,MATCH($B456,學生名單!$H:$H,0),5),"")</f>
        <v/>
      </c>
      <c r="G456" s="60" t="str">
        <f>IFERROR(INDEX(學生名單!$B:$I,MATCH($B456,學生名單!$H:$H,0),2),"")</f>
        <v/>
      </c>
      <c r="H456" s="61" t="str">
        <f>IFERROR(VLOOKUP($D456,大三學分表!$G:$J,2,FALSE),"")</f>
        <v/>
      </c>
      <c r="I456" s="61" t="str">
        <f>IFERROR(VLOOKUP($D456,大三學分表!$G:$J,4,FALSE),"")</f>
        <v/>
      </c>
      <c r="J456" s="64"/>
      <c r="K456" s="64"/>
      <c r="L456" s="65"/>
      <c r="M456" s="66"/>
      <c r="N456" s="62" t="str">
        <f>IFERROR(INDEX(學生名單!$B:$I,MATCH($B456,學生名單!$H:$H,0),8),"")</f>
        <v/>
      </c>
      <c r="O456" s="66"/>
    </row>
    <row r="457" spans="1:15" s="67" customFormat="1">
      <c r="A457" s="60" t="str">
        <f>IFERROR(INDEX(學生名單!$B:$I,MATCH($B457,學生名單!$H:$H,0),1),"")</f>
        <v/>
      </c>
      <c r="B457" s="81"/>
      <c r="C457" s="82"/>
      <c r="D457" s="74"/>
      <c r="E457" s="60" t="str">
        <f>IFERROR(INDEX(學生名單!$B:$I,MATCH($B457,學生名單!$H:$H,0),7),"")</f>
        <v/>
      </c>
      <c r="F457" s="60" t="str">
        <f>IFERROR(INDEX(學生名單!$B:$I,MATCH($B457,學生名單!$H:$H,0),5),"")</f>
        <v/>
      </c>
      <c r="G457" s="60" t="str">
        <f>IFERROR(INDEX(學生名單!$B:$I,MATCH($B457,學生名單!$H:$H,0),2),"")</f>
        <v/>
      </c>
      <c r="H457" s="61" t="str">
        <f>IFERROR(VLOOKUP($D457,大三學分表!$G:$J,2,FALSE),"")</f>
        <v/>
      </c>
      <c r="I457" s="61" t="str">
        <f>IFERROR(VLOOKUP($D457,大三學分表!$G:$J,4,FALSE),"")</f>
        <v/>
      </c>
      <c r="J457" s="64"/>
      <c r="K457" s="64"/>
      <c r="L457" s="65"/>
      <c r="M457" s="66"/>
      <c r="N457" s="62" t="str">
        <f>IFERROR(INDEX(學生名單!$B:$I,MATCH($B457,學生名單!$H:$H,0),8),"")</f>
        <v/>
      </c>
      <c r="O457" s="66"/>
    </row>
    <row r="458" spans="1:15" s="67" customFormat="1">
      <c r="A458" s="60" t="str">
        <f>IFERROR(INDEX(學生名單!$B:$I,MATCH($B458,學生名單!$H:$H,0),1),"")</f>
        <v/>
      </c>
      <c r="B458" s="85"/>
      <c r="C458" s="86"/>
      <c r="D458" s="74"/>
      <c r="E458" s="60" t="str">
        <f>IFERROR(INDEX(學生名單!$B:$I,MATCH($B458,學生名單!$H:$H,0),7),"")</f>
        <v/>
      </c>
      <c r="F458" s="60" t="str">
        <f>IFERROR(INDEX(學生名單!$B:$I,MATCH($B458,學生名單!$H:$H,0),5),"")</f>
        <v/>
      </c>
      <c r="G458" s="60" t="str">
        <f>IFERROR(INDEX(學生名單!$B:$I,MATCH($B458,學生名單!$H:$H,0),2),"")</f>
        <v/>
      </c>
      <c r="H458" s="61" t="str">
        <f>IFERROR(VLOOKUP($D458,大三學分表!$G:$J,2,FALSE),"")</f>
        <v/>
      </c>
      <c r="I458" s="61" t="str">
        <f>IFERROR(VLOOKUP($D458,大三學分表!$G:$J,4,FALSE),"")</f>
        <v/>
      </c>
      <c r="J458" s="64"/>
      <c r="K458" s="64"/>
      <c r="L458" s="65"/>
      <c r="M458" s="66"/>
      <c r="N458" s="62" t="str">
        <f>IFERROR(INDEX(學生名單!$B:$I,MATCH($B458,學生名單!$H:$H,0),8),"")</f>
        <v/>
      </c>
      <c r="O458" s="66"/>
    </row>
    <row r="459" spans="1:15" s="67" customFormat="1">
      <c r="A459" s="60" t="str">
        <f>IFERROR(INDEX(學生名單!$B:$I,MATCH($B459,學生名單!$H:$H,0),1),"")</f>
        <v/>
      </c>
      <c r="B459" s="85"/>
      <c r="C459" s="86"/>
      <c r="D459" s="74"/>
      <c r="E459" s="60" t="str">
        <f>IFERROR(INDEX(學生名單!$B:$I,MATCH($B459,學生名單!$H:$H,0),7),"")</f>
        <v/>
      </c>
      <c r="F459" s="60" t="str">
        <f>IFERROR(INDEX(學生名單!$B:$I,MATCH($B459,學生名單!$H:$H,0),5),"")</f>
        <v/>
      </c>
      <c r="G459" s="60" t="str">
        <f>IFERROR(INDEX(學生名單!$B:$I,MATCH($B459,學生名單!$H:$H,0),2),"")</f>
        <v/>
      </c>
      <c r="H459" s="61" t="str">
        <f>IFERROR(VLOOKUP($D459,大三學分表!$G:$J,2,FALSE),"")</f>
        <v/>
      </c>
      <c r="I459" s="61" t="str">
        <f>IFERROR(VLOOKUP($D459,大三學分表!$G:$J,4,FALSE),"")</f>
        <v/>
      </c>
      <c r="J459" s="64"/>
      <c r="K459" s="64"/>
      <c r="L459" s="65"/>
      <c r="M459" s="66"/>
      <c r="N459" s="62" t="str">
        <f>IFERROR(INDEX(學生名單!$B:$I,MATCH($B459,學生名單!$H:$H,0),8),"")</f>
        <v/>
      </c>
      <c r="O459" s="66"/>
    </row>
    <row r="460" spans="1:15" s="67" customFormat="1">
      <c r="A460" s="60" t="str">
        <f>IFERROR(INDEX(學生名單!$B:$I,MATCH($B460,學生名單!$H:$H,0),1),"")</f>
        <v/>
      </c>
      <c r="B460" s="85"/>
      <c r="C460" s="86"/>
      <c r="D460" s="74"/>
      <c r="E460" s="60" t="str">
        <f>IFERROR(INDEX(學生名單!$B:$I,MATCH($B460,學生名單!$H:$H,0),7),"")</f>
        <v/>
      </c>
      <c r="F460" s="60" t="str">
        <f>IFERROR(INDEX(學生名單!$B:$I,MATCH($B460,學生名單!$H:$H,0),5),"")</f>
        <v/>
      </c>
      <c r="G460" s="60" t="str">
        <f>IFERROR(INDEX(學生名單!$B:$I,MATCH($B460,學生名單!$H:$H,0),2),"")</f>
        <v/>
      </c>
      <c r="H460" s="61" t="str">
        <f>IFERROR(VLOOKUP($D460,大三學分表!$G:$J,2,FALSE),"")</f>
        <v/>
      </c>
      <c r="I460" s="61" t="str">
        <f>IFERROR(VLOOKUP($D460,大三學分表!$G:$J,4,FALSE),"")</f>
        <v/>
      </c>
      <c r="J460" s="64"/>
      <c r="K460" s="64"/>
      <c r="L460" s="65"/>
      <c r="M460" s="66"/>
      <c r="N460" s="62" t="str">
        <f>IFERROR(INDEX(學生名單!$B:$I,MATCH($B460,學生名單!$H:$H,0),8),"")</f>
        <v/>
      </c>
      <c r="O460" s="66"/>
    </row>
    <row r="461" spans="1:15" s="67" customFormat="1">
      <c r="A461" s="60" t="str">
        <f>IFERROR(INDEX(學生名單!$B:$I,MATCH($B461,學生名單!$H:$H,0),1),"")</f>
        <v/>
      </c>
      <c r="B461" s="85"/>
      <c r="C461" s="86"/>
      <c r="D461" s="74"/>
      <c r="E461" s="60" t="str">
        <f>IFERROR(INDEX(學生名單!$B:$I,MATCH($B461,學生名單!$H:$H,0),7),"")</f>
        <v/>
      </c>
      <c r="F461" s="60" t="str">
        <f>IFERROR(INDEX(學生名單!$B:$I,MATCH($B461,學生名單!$H:$H,0),5),"")</f>
        <v/>
      </c>
      <c r="G461" s="60" t="str">
        <f>IFERROR(INDEX(學生名單!$B:$I,MATCH($B461,學生名單!$H:$H,0),2),"")</f>
        <v/>
      </c>
      <c r="H461" s="61" t="str">
        <f>IFERROR(VLOOKUP($D461,大三學分表!$G:$J,2,FALSE),"")</f>
        <v/>
      </c>
      <c r="I461" s="61" t="str">
        <f>IFERROR(VLOOKUP($D461,大三學分表!$G:$J,4,FALSE),"")</f>
        <v/>
      </c>
      <c r="J461" s="64"/>
      <c r="K461" s="64"/>
      <c r="L461" s="65"/>
      <c r="M461" s="66"/>
      <c r="N461" s="62" t="str">
        <f>IFERROR(INDEX(學生名單!$B:$I,MATCH($B461,學生名單!$H:$H,0),8),"")</f>
        <v/>
      </c>
      <c r="O461" s="66"/>
    </row>
    <row r="462" spans="1:15" s="67" customFormat="1">
      <c r="A462" s="60" t="str">
        <f>IFERROR(INDEX(學生名單!$B:$I,MATCH($B462,學生名單!$H:$H,0),1),"")</f>
        <v/>
      </c>
      <c r="B462" s="85"/>
      <c r="C462" s="86"/>
      <c r="D462" s="74"/>
      <c r="E462" s="60" t="str">
        <f>IFERROR(INDEX(學生名單!$B:$I,MATCH($B462,學生名單!$H:$H,0),7),"")</f>
        <v/>
      </c>
      <c r="F462" s="60" t="str">
        <f>IFERROR(INDEX(學生名單!$B:$I,MATCH($B462,學生名單!$H:$H,0),5),"")</f>
        <v/>
      </c>
      <c r="G462" s="60" t="str">
        <f>IFERROR(INDEX(學生名單!$B:$I,MATCH($B462,學生名單!$H:$H,0),2),"")</f>
        <v/>
      </c>
      <c r="H462" s="61" t="str">
        <f>IFERROR(VLOOKUP($D462,大三學分表!$G:$J,2,FALSE),"")</f>
        <v/>
      </c>
      <c r="I462" s="61" t="str">
        <f>IFERROR(VLOOKUP($D462,大三學分表!$G:$J,4,FALSE),"")</f>
        <v/>
      </c>
      <c r="J462" s="64"/>
      <c r="K462" s="64"/>
      <c r="L462" s="65"/>
      <c r="M462" s="66"/>
      <c r="N462" s="62" t="str">
        <f>IFERROR(INDEX(學生名單!$B:$I,MATCH($B462,學生名單!$H:$H,0),8),"")</f>
        <v/>
      </c>
      <c r="O462" s="66"/>
    </row>
    <row r="463" spans="1:15" s="67" customFormat="1">
      <c r="A463" s="60" t="str">
        <f>IFERROR(INDEX(學生名單!$B:$I,MATCH($B463,學生名單!$H:$H,0),1),"")</f>
        <v/>
      </c>
      <c r="B463" s="85"/>
      <c r="C463" s="86"/>
      <c r="D463" s="74"/>
      <c r="E463" s="60" t="str">
        <f>IFERROR(INDEX(學生名單!$B:$I,MATCH($B463,學生名單!$H:$H,0),7),"")</f>
        <v/>
      </c>
      <c r="F463" s="60" t="str">
        <f>IFERROR(INDEX(學生名單!$B:$I,MATCH($B463,學生名單!$H:$H,0),5),"")</f>
        <v/>
      </c>
      <c r="G463" s="60" t="str">
        <f>IFERROR(INDEX(學生名單!$B:$I,MATCH($B463,學生名單!$H:$H,0),2),"")</f>
        <v/>
      </c>
      <c r="H463" s="61" t="str">
        <f>IFERROR(VLOOKUP($D463,大三學分表!$G:$J,2,FALSE),"")</f>
        <v/>
      </c>
      <c r="I463" s="61" t="str">
        <f>IFERROR(VLOOKUP($D463,大三學分表!$G:$J,4,FALSE),"")</f>
        <v/>
      </c>
      <c r="J463" s="64"/>
      <c r="K463" s="64"/>
      <c r="L463" s="65"/>
      <c r="M463" s="66"/>
      <c r="N463" s="62" t="str">
        <f>IFERROR(INDEX(學生名單!$B:$I,MATCH($B463,學生名單!$H:$H,0),8),"")</f>
        <v/>
      </c>
      <c r="O463" s="66"/>
    </row>
    <row r="464" spans="1:15" s="67" customFormat="1">
      <c r="A464" s="60" t="str">
        <f>IFERROR(INDEX(學生名單!$B:$I,MATCH($B464,學生名單!$H:$H,0),1),"")</f>
        <v/>
      </c>
      <c r="B464" s="85"/>
      <c r="C464" s="86"/>
      <c r="D464" s="74"/>
      <c r="E464" s="60" t="str">
        <f>IFERROR(INDEX(學生名單!$B:$I,MATCH($B464,學生名單!$H:$H,0),7),"")</f>
        <v/>
      </c>
      <c r="F464" s="60" t="str">
        <f>IFERROR(INDEX(學生名單!$B:$I,MATCH($B464,學生名單!$H:$H,0),5),"")</f>
        <v/>
      </c>
      <c r="G464" s="60" t="str">
        <f>IFERROR(INDEX(學生名單!$B:$I,MATCH($B464,學生名單!$H:$H,0),2),"")</f>
        <v/>
      </c>
      <c r="H464" s="61" t="str">
        <f>IFERROR(VLOOKUP($D464,大三學分表!$G:$J,2,FALSE),"")</f>
        <v/>
      </c>
      <c r="I464" s="61" t="str">
        <f>IFERROR(VLOOKUP($D464,大三學分表!$G:$J,4,FALSE),"")</f>
        <v/>
      </c>
      <c r="J464" s="64"/>
      <c r="K464" s="64"/>
      <c r="L464" s="65"/>
      <c r="M464" s="66"/>
      <c r="N464" s="62" t="str">
        <f>IFERROR(INDEX(學生名單!$B:$I,MATCH($B464,學生名單!$H:$H,0),8),"")</f>
        <v/>
      </c>
      <c r="O464" s="66"/>
    </row>
    <row r="465" spans="1:15" s="67" customFormat="1">
      <c r="A465" s="60" t="str">
        <f>IFERROR(INDEX(學生名單!$B:$I,MATCH($B465,學生名單!$H:$H,0),1),"")</f>
        <v/>
      </c>
      <c r="B465" s="85"/>
      <c r="C465" s="86"/>
      <c r="D465" s="74"/>
      <c r="E465" s="60" t="str">
        <f>IFERROR(INDEX(學生名單!$B:$I,MATCH($B465,學生名單!$H:$H,0),7),"")</f>
        <v/>
      </c>
      <c r="F465" s="60" t="str">
        <f>IFERROR(INDEX(學生名單!$B:$I,MATCH($B465,學生名單!$H:$H,0),5),"")</f>
        <v/>
      </c>
      <c r="G465" s="60" t="str">
        <f>IFERROR(INDEX(學生名單!$B:$I,MATCH($B465,學生名單!$H:$H,0),2),"")</f>
        <v/>
      </c>
      <c r="H465" s="61" t="str">
        <f>IFERROR(VLOOKUP($D465,大三學分表!$G:$J,2,FALSE),"")</f>
        <v/>
      </c>
      <c r="I465" s="61" t="str">
        <f>IFERROR(VLOOKUP($D465,大三學分表!$G:$J,4,FALSE),"")</f>
        <v/>
      </c>
      <c r="J465" s="64"/>
      <c r="K465" s="64"/>
      <c r="L465" s="65"/>
      <c r="M465" s="66"/>
      <c r="N465" s="62" t="str">
        <f>IFERROR(INDEX(學生名單!$B:$I,MATCH($B465,學生名單!$H:$H,0),8),"")</f>
        <v/>
      </c>
      <c r="O465" s="66"/>
    </row>
    <row r="466" spans="1:15" s="67" customFormat="1">
      <c r="A466" s="60" t="str">
        <f>IFERROR(INDEX(學生名單!$B:$I,MATCH($B466,學生名單!$H:$H,0),1),"")</f>
        <v/>
      </c>
      <c r="B466" s="85"/>
      <c r="C466" s="86"/>
      <c r="D466" s="74"/>
      <c r="E466" s="60" t="str">
        <f>IFERROR(INDEX(學生名單!$B:$I,MATCH($B466,學生名單!$H:$H,0),7),"")</f>
        <v/>
      </c>
      <c r="F466" s="60" t="str">
        <f>IFERROR(INDEX(學生名單!$B:$I,MATCH($B466,學生名單!$H:$H,0),5),"")</f>
        <v/>
      </c>
      <c r="G466" s="60" t="str">
        <f>IFERROR(INDEX(學生名單!$B:$I,MATCH($B466,學生名單!$H:$H,0),2),"")</f>
        <v/>
      </c>
      <c r="H466" s="61" t="str">
        <f>IFERROR(VLOOKUP($D466,大三學分表!$G:$J,2,FALSE),"")</f>
        <v/>
      </c>
      <c r="I466" s="61" t="str">
        <f>IFERROR(VLOOKUP($D466,大三學分表!$G:$J,4,FALSE),"")</f>
        <v/>
      </c>
      <c r="J466" s="64"/>
      <c r="K466" s="64"/>
      <c r="L466" s="65"/>
      <c r="M466" s="66"/>
      <c r="N466" s="62" t="str">
        <f>IFERROR(INDEX(學生名單!$B:$I,MATCH($B466,學生名單!$H:$H,0),8),"")</f>
        <v/>
      </c>
      <c r="O466" s="66"/>
    </row>
    <row r="467" spans="1:15" s="67" customFormat="1">
      <c r="A467" s="60" t="str">
        <f>IFERROR(INDEX(學生名單!$B:$I,MATCH($B467,學生名單!$H:$H,0),1),"")</f>
        <v/>
      </c>
      <c r="B467" s="85"/>
      <c r="C467" s="86"/>
      <c r="D467" s="74"/>
      <c r="E467" s="60" t="str">
        <f>IFERROR(INDEX(學生名單!$B:$I,MATCH($B467,學生名單!$H:$H,0),7),"")</f>
        <v/>
      </c>
      <c r="F467" s="60" t="str">
        <f>IFERROR(INDEX(學生名單!$B:$I,MATCH($B467,學生名單!$H:$H,0),5),"")</f>
        <v/>
      </c>
      <c r="G467" s="60" t="str">
        <f>IFERROR(INDEX(學生名單!$B:$I,MATCH($B467,學生名單!$H:$H,0),2),"")</f>
        <v/>
      </c>
      <c r="H467" s="61" t="str">
        <f>IFERROR(VLOOKUP($D467,大三學分表!$G:$J,2,FALSE),"")</f>
        <v/>
      </c>
      <c r="I467" s="61" t="str">
        <f>IFERROR(VLOOKUP($D467,大三學分表!$G:$J,4,FALSE),"")</f>
        <v/>
      </c>
      <c r="J467" s="64"/>
      <c r="K467" s="64"/>
      <c r="L467" s="65"/>
      <c r="M467" s="66"/>
      <c r="N467" s="62" t="str">
        <f>IFERROR(INDEX(學生名單!$B:$I,MATCH($B467,學生名單!$H:$H,0),8),"")</f>
        <v/>
      </c>
      <c r="O467" s="66"/>
    </row>
    <row r="468" spans="1:15" s="67" customFormat="1">
      <c r="A468" s="60" t="str">
        <f>IFERROR(INDEX(學生名單!$B:$I,MATCH($B468,學生名單!$H:$H,0),1),"")</f>
        <v/>
      </c>
      <c r="B468" s="85"/>
      <c r="C468" s="86"/>
      <c r="D468" s="74"/>
      <c r="E468" s="60" t="str">
        <f>IFERROR(INDEX(學生名單!$B:$I,MATCH($B468,學生名單!$H:$H,0),7),"")</f>
        <v/>
      </c>
      <c r="F468" s="60" t="str">
        <f>IFERROR(INDEX(學生名單!$B:$I,MATCH($B468,學生名單!$H:$H,0),5),"")</f>
        <v/>
      </c>
      <c r="G468" s="60" t="str">
        <f>IFERROR(INDEX(學生名單!$B:$I,MATCH($B468,學生名單!$H:$H,0),2),"")</f>
        <v/>
      </c>
      <c r="H468" s="61" t="str">
        <f>IFERROR(VLOOKUP($D468,大三學分表!$G:$J,2,FALSE),"")</f>
        <v/>
      </c>
      <c r="I468" s="61" t="str">
        <f>IFERROR(VLOOKUP($D468,大三學分表!$G:$J,4,FALSE),"")</f>
        <v/>
      </c>
      <c r="J468" s="64"/>
      <c r="K468" s="64"/>
      <c r="L468" s="65"/>
      <c r="M468" s="66"/>
      <c r="N468" s="62" t="str">
        <f>IFERROR(INDEX(學生名單!$B:$I,MATCH($B468,學生名單!$H:$H,0),8),"")</f>
        <v/>
      </c>
      <c r="O468" s="66"/>
    </row>
    <row r="469" spans="1:15" s="67" customFormat="1">
      <c r="A469" s="60" t="str">
        <f>IFERROR(INDEX(學生名單!$B:$I,MATCH($B469,學生名單!$H:$H,0),1),"")</f>
        <v/>
      </c>
      <c r="B469" s="85"/>
      <c r="C469" s="86"/>
      <c r="D469" s="74"/>
      <c r="E469" s="60" t="str">
        <f>IFERROR(INDEX(學生名單!$B:$I,MATCH($B469,學生名單!$H:$H,0),7),"")</f>
        <v/>
      </c>
      <c r="F469" s="60" t="str">
        <f>IFERROR(INDEX(學生名單!$B:$I,MATCH($B469,學生名單!$H:$H,0),5),"")</f>
        <v/>
      </c>
      <c r="G469" s="60" t="str">
        <f>IFERROR(INDEX(學生名單!$B:$I,MATCH($B469,學生名單!$H:$H,0),2),"")</f>
        <v/>
      </c>
      <c r="H469" s="61" t="str">
        <f>IFERROR(VLOOKUP($D469,大三學分表!$G:$J,2,FALSE),"")</f>
        <v/>
      </c>
      <c r="I469" s="61" t="str">
        <f>IFERROR(VLOOKUP($D469,大三學分表!$G:$J,4,FALSE),"")</f>
        <v/>
      </c>
      <c r="J469" s="64"/>
      <c r="K469" s="64"/>
      <c r="L469" s="65"/>
      <c r="M469" s="66"/>
      <c r="N469" s="62" t="str">
        <f>IFERROR(INDEX(學生名單!$B:$I,MATCH($B469,學生名單!$H:$H,0),8),"")</f>
        <v/>
      </c>
      <c r="O469" s="66"/>
    </row>
    <row r="470" spans="1:15" s="67" customFormat="1">
      <c r="A470" s="60" t="str">
        <f>IFERROR(INDEX(學生名單!$B:$I,MATCH($B470,學生名單!$H:$H,0),1),"")</f>
        <v/>
      </c>
      <c r="B470" s="85"/>
      <c r="C470" s="86"/>
      <c r="D470" s="74"/>
      <c r="E470" s="60" t="str">
        <f>IFERROR(INDEX(學生名單!$B:$I,MATCH($B470,學生名單!$H:$H,0),7),"")</f>
        <v/>
      </c>
      <c r="F470" s="60" t="str">
        <f>IFERROR(INDEX(學生名單!$B:$I,MATCH($B470,學生名單!$H:$H,0),5),"")</f>
        <v/>
      </c>
      <c r="G470" s="60" t="str">
        <f>IFERROR(INDEX(學生名單!$B:$I,MATCH($B470,學生名單!$H:$H,0),2),"")</f>
        <v/>
      </c>
      <c r="H470" s="61" t="str">
        <f>IFERROR(VLOOKUP($D470,大三學分表!$G:$J,2,FALSE),"")</f>
        <v/>
      </c>
      <c r="I470" s="61" t="str">
        <f>IFERROR(VLOOKUP($D470,大三學分表!$G:$J,4,FALSE),"")</f>
        <v/>
      </c>
      <c r="J470" s="64"/>
      <c r="K470" s="64"/>
      <c r="L470" s="65"/>
      <c r="M470" s="66"/>
      <c r="N470" s="62" t="str">
        <f>IFERROR(INDEX(學生名單!$B:$I,MATCH($B470,學生名單!$H:$H,0),8),"")</f>
        <v/>
      </c>
      <c r="O470" s="66"/>
    </row>
    <row r="471" spans="1:15" s="67" customFormat="1">
      <c r="A471" s="60" t="str">
        <f>IFERROR(INDEX(學生名單!$B:$I,MATCH($B471,學生名單!$H:$H,0),1),"")</f>
        <v/>
      </c>
      <c r="B471" s="85"/>
      <c r="C471" s="86"/>
      <c r="D471" s="74"/>
      <c r="E471" s="60" t="str">
        <f>IFERROR(INDEX(學生名單!$B:$I,MATCH($B471,學生名單!$H:$H,0),7),"")</f>
        <v/>
      </c>
      <c r="F471" s="60" t="str">
        <f>IFERROR(INDEX(學生名單!$B:$I,MATCH($B471,學生名單!$H:$H,0),5),"")</f>
        <v/>
      </c>
      <c r="G471" s="60" t="str">
        <f>IFERROR(INDEX(學生名單!$B:$I,MATCH($B471,學生名單!$H:$H,0),2),"")</f>
        <v/>
      </c>
      <c r="H471" s="61" t="str">
        <f>IFERROR(VLOOKUP($D471,大三學分表!$G:$J,2,FALSE),"")</f>
        <v/>
      </c>
      <c r="I471" s="61" t="str">
        <f>IFERROR(VLOOKUP($D471,大三學分表!$G:$J,4,FALSE),"")</f>
        <v/>
      </c>
      <c r="J471" s="64"/>
      <c r="K471" s="64"/>
      <c r="L471" s="65"/>
      <c r="M471" s="66"/>
      <c r="N471" s="62" t="str">
        <f>IFERROR(INDEX(學生名單!$B:$I,MATCH($B471,學生名單!$H:$H,0),8),"")</f>
        <v/>
      </c>
      <c r="O471" s="66"/>
    </row>
    <row r="472" spans="1:15" s="67" customFormat="1">
      <c r="A472" s="60" t="str">
        <f>IFERROR(INDEX(學生名單!$B:$I,MATCH($B472,學生名單!$H:$H,0),1),"")</f>
        <v/>
      </c>
      <c r="C472" s="87"/>
      <c r="D472" s="74"/>
      <c r="E472" s="60" t="str">
        <f>IFERROR(INDEX(學生名單!$B:$I,MATCH($B472,學生名單!$H:$H,0),7),"")</f>
        <v/>
      </c>
      <c r="F472" s="60" t="str">
        <f>IFERROR(INDEX(學生名單!$B:$I,MATCH($B472,學生名單!$H:$H,0),5),"")</f>
        <v/>
      </c>
      <c r="G472" s="60" t="str">
        <f>IFERROR(INDEX(學生名單!$B:$I,MATCH($B472,學生名單!$H:$H,0),2),"")</f>
        <v/>
      </c>
      <c r="H472" s="61" t="str">
        <f>IFERROR(VLOOKUP($D472,大三學分表!$G:$J,2,FALSE),"")</f>
        <v/>
      </c>
      <c r="I472" s="61" t="str">
        <f>IFERROR(VLOOKUP($D472,大三學分表!$G:$J,4,FALSE),"")</f>
        <v/>
      </c>
      <c r="J472" s="64"/>
      <c r="K472" s="64"/>
      <c r="L472" s="65"/>
      <c r="M472" s="66"/>
      <c r="N472" s="62" t="str">
        <f>IFERROR(INDEX(學生名單!$B:$I,MATCH($B472,學生名單!$H:$H,0),8),"")</f>
        <v/>
      </c>
      <c r="O472" s="66"/>
    </row>
    <row r="473" spans="1:15" s="67" customFormat="1">
      <c r="A473" s="60" t="str">
        <f>IFERROR(INDEX(學生名單!$B:$I,MATCH($B473,學生名單!$H:$H,0),1),"")</f>
        <v/>
      </c>
      <c r="C473" s="87"/>
      <c r="D473" s="74"/>
      <c r="E473" s="60" t="str">
        <f>IFERROR(INDEX(學生名單!$B:$I,MATCH($B473,學生名單!$H:$H,0),7),"")</f>
        <v/>
      </c>
      <c r="F473" s="60" t="str">
        <f>IFERROR(INDEX(學生名單!$B:$I,MATCH($B473,學生名單!$H:$H,0),5),"")</f>
        <v/>
      </c>
      <c r="G473" s="60" t="str">
        <f>IFERROR(INDEX(學生名單!$B:$I,MATCH($B473,學生名單!$H:$H,0),2),"")</f>
        <v/>
      </c>
      <c r="H473" s="61" t="str">
        <f>IFERROR(VLOOKUP($D473,大三學分表!$G:$J,2,FALSE),"")</f>
        <v/>
      </c>
      <c r="I473" s="61" t="str">
        <f>IFERROR(VLOOKUP($D473,大三學分表!$G:$J,4,FALSE),"")</f>
        <v/>
      </c>
      <c r="J473" s="64"/>
      <c r="K473" s="64"/>
      <c r="L473" s="65"/>
      <c r="M473" s="66"/>
      <c r="N473" s="62" t="str">
        <f>IFERROR(INDEX(學生名單!$B:$I,MATCH($B473,學生名單!$H:$H,0),8),"")</f>
        <v/>
      </c>
      <c r="O473" s="66"/>
    </row>
    <row r="474" spans="1:15" s="67" customFormat="1">
      <c r="A474" s="60" t="str">
        <f>IFERROR(INDEX(學生名單!$B:$I,MATCH($B474,學生名單!$H:$H,0),1),"")</f>
        <v/>
      </c>
      <c r="C474" s="87"/>
      <c r="D474" s="74"/>
      <c r="E474" s="60" t="str">
        <f>IFERROR(INDEX(學生名單!$B:$I,MATCH($B474,學生名單!$H:$H,0),7),"")</f>
        <v/>
      </c>
      <c r="F474" s="60" t="str">
        <f>IFERROR(INDEX(學生名單!$B:$I,MATCH($B474,學生名單!$H:$H,0),5),"")</f>
        <v/>
      </c>
      <c r="G474" s="60" t="str">
        <f>IFERROR(INDEX(學生名單!$B:$I,MATCH($B474,學生名單!$H:$H,0),2),"")</f>
        <v/>
      </c>
      <c r="H474" s="61" t="str">
        <f>IFERROR(VLOOKUP($D474,大三學分表!$G:$J,2,FALSE),"")</f>
        <v/>
      </c>
      <c r="I474" s="61" t="str">
        <f>IFERROR(VLOOKUP($D474,大三學分表!$G:$J,4,FALSE),"")</f>
        <v/>
      </c>
      <c r="J474" s="64"/>
      <c r="K474" s="64"/>
      <c r="L474" s="65"/>
      <c r="M474" s="66"/>
      <c r="N474" s="62" t="str">
        <f>IFERROR(INDEX(學生名單!$B:$I,MATCH($B474,學生名單!$H:$H,0),8),"")</f>
        <v/>
      </c>
      <c r="O474" s="66"/>
    </row>
    <row r="475" spans="1:15" s="67" customFormat="1">
      <c r="A475" s="60" t="str">
        <f>IFERROR(INDEX(學生名單!$B:$I,MATCH($B475,學生名單!$H:$H,0),1),"")</f>
        <v/>
      </c>
      <c r="C475" s="87"/>
      <c r="D475" s="74"/>
      <c r="E475" s="60" t="str">
        <f>IFERROR(INDEX(學生名單!$B:$I,MATCH($B475,學生名單!$H:$H,0),7),"")</f>
        <v/>
      </c>
      <c r="F475" s="60" t="str">
        <f>IFERROR(INDEX(學生名單!$B:$I,MATCH($B475,學生名單!$H:$H,0),5),"")</f>
        <v/>
      </c>
      <c r="G475" s="60" t="str">
        <f>IFERROR(INDEX(學生名單!$B:$I,MATCH($B475,學生名單!$H:$H,0),2),"")</f>
        <v/>
      </c>
      <c r="H475" s="61" t="str">
        <f>IFERROR(VLOOKUP($D475,大三學分表!$G:$J,2,FALSE),"")</f>
        <v/>
      </c>
      <c r="I475" s="61" t="str">
        <f>IFERROR(VLOOKUP($D475,大三學分表!$G:$J,4,FALSE),"")</f>
        <v/>
      </c>
      <c r="J475" s="64"/>
      <c r="K475" s="64"/>
      <c r="L475" s="65"/>
      <c r="M475" s="66"/>
      <c r="N475" s="62" t="str">
        <f>IFERROR(INDEX(學生名單!$B:$I,MATCH($B475,學生名單!$H:$H,0),8),"")</f>
        <v/>
      </c>
      <c r="O475" s="66"/>
    </row>
    <row r="476" spans="1:15" s="67" customFormat="1">
      <c r="A476" s="60" t="str">
        <f>IFERROR(INDEX(學生名單!$B:$I,MATCH($B476,學生名單!$H:$H,0),1),"")</f>
        <v/>
      </c>
      <c r="C476" s="87"/>
      <c r="D476" s="74"/>
      <c r="E476" s="60" t="str">
        <f>IFERROR(INDEX(學生名單!$B:$I,MATCH($B476,學生名單!$H:$H,0),7),"")</f>
        <v/>
      </c>
      <c r="F476" s="60" t="str">
        <f>IFERROR(INDEX(學生名單!$B:$I,MATCH($B476,學生名單!$H:$H,0),5),"")</f>
        <v/>
      </c>
      <c r="G476" s="60" t="str">
        <f>IFERROR(INDEX(學生名單!$B:$I,MATCH($B476,學生名單!$H:$H,0),2),"")</f>
        <v/>
      </c>
      <c r="H476" s="61" t="str">
        <f>IFERROR(VLOOKUP($D476,大三學分表!$G:$J,2,FALSE),"")</f>
        <v/>
      </c>
      <c r="I476" s="61" t="str">
        <f>IFERROR(VLOOKUP($D476,大三學分表!$G:$J,4,FALSE),"")</f>
        <v/>
      </c>
      <c r="J476" s="64"/>
      <c r="K476" s="64"/>
      <c r="L476" s="65"/>
      <c r="M476" s="66"/>
      <c r="N476" s="62" t="str">
        <f>IFERROR(INDEX(學生名單!$B:$I,MATCH($B476,學生名單!$H:$H,0),8),"")</f>
        <v/>
      </c>
      <c r="O476" s="66"/>
    </row>
    <row r="477" spans="1:15" s="67" customFormat="1">
      <c r="A477" s="60" t="str">
        <f>IFERROR(INDEX(學生名單!$B:$I,MATCH($B477,學生名單!$H:$H,0),1),"")</f>
        <v/>
      </c>
      <c r="C477" s="87"/>
      <c r="D477" s="74"/>
      <c r="E477" s="60" t="str">
        <f>IFERROR(INDEX(學生名單!$B:$I,MATCH($B477,學生名單!$H:$H,0),7),"")</f>
        <v/>
      </c>
      <c r="F477" s="60" t="str">
        <f>IFERROR(INDEX(學生名單!$B:$I,MATCH($B477,學生名單!$H:$H,0),5),"")</f>
        <v/>
      </c>
      <c r="G477" s="60" t="str">
        <f>IFERROR(INDEX(學生名單!$B:$I,MATCH($B477,學生名單!$H:$H,0),2),"")</f>
        <v/>
      </c>
      <c r="H477" s="61" t="str">
        <f>IFERROR(VLOOKUP($D477,大三學分表!$G:$J,2,FALSE),"")</f>
        <v/>
      </c>
      <c r="I477" s="61" t="str">
        <f>IFERROR(VLOOKUP($D477,大三學分表!$G:$J,4,FALSE),"")</f>
        <v/>
      </c>
      <c r="J477" s="64"/>
      <c r="K477" s="64"/>
      <c r="L477" s="65"/>
      <c r="M477" s="66"/>
      <c r="N477" s="62" t="str">
        <f>IFERROR(INDEX(學生名單!$B:$I,MATCH($B477,學生名單!$H:$H,0),8),"")</f>
        <v/>
      </c>
      <c r="O477" s="66"/>
    </row>
    <row r="478" spans="1:15" s="67" customFormat="1">
      <c r="A478" s="60" t="str">
        <f>IFERROR(INDEX(學生名單!$B:$I,MATCH($B478,學生名單!$H:$H,0),1),"")</f>
        <v/>
      </c>
      <c r="C478" s="87"/>
      <c r="D478" s="74"/>
      <c r="E478" s="60" t="str">
        <f>IFERROR(INDEX(學生名單!$B:$I,MATCH($B478,學生名單!$H:$H,0),7),"")</f>
        <v/>
      </c>
      <c r="F478" s="60" t="str">
        <f>IFERROR(INDEX(學生名單!$B:$I,MATCH($B478,學生名單!$H:$H,0),5),"")</f>
        <v/>
      </c>
      <c r="G478" s="60" t="str">
        <f>IFERROR(INDEX(學生名單!$B:$I,MATCH($B478,學生名單!$H:$H,0),2),"")</f>
        <v/>
      </c>
      <c r="H478" s="61" t="str">
        <f>IFERROR(VLOOKUP($D478,大三學分表!$G:$J,2,FALSE),"")</f>
        <v/>
      </c>
      <c r="I478" s="61" t="str">
        <f>IFERROR(VLOOKUP($D478,大三學分表!$G:$J,4,FALSE),"")</f>
        <v/>
      </c>
      <c r="J478" s="64"/>
      <c r="K478" s="64"/>
      <c r="L478" s="65"/>
      <c r="M478" s="66"/>
      <c r="N478" s="62" t="str">
        <f>IFERROR(INDEX(學生名單!$B:$I,MATCH($B478,學生名單!$H:$H,0),8),"")</f>
        <v/>
      </c>
      <c r="O478" s="66"/>
    </row>
    <row r="479" spans="1:15" s="67" customFormat="1">
      <c r="A479" s="60" t="str">
        <f>IFERROR(INDEX(學生名單!$B:$I,MATCH($B479,學生名單!$H:$H,0),1),"")</f>
        <v/>
      </c>
      <c r="C479" s="87"/>
      <c r="D479" s="74"/>
      <c r="E479" s="60" t="str">
        <f>IFERROR(INDEX(學生名單!$B:$I,MATCH($B479,學生名單!$H:$H,0),7),"")</f>
        <v/>
      </c>
      <c r="F479" s="60" t="str">
        <f>IFERROR(INDEX(學生名單!$B:$I,MATCH($B479,學生名單!$H:$H,0),5),"")</f>
        <v/>
      </c>
      <c r="G479" s="60" t="str">
        <f>IFERROR(INDEX(學生名單!$B:$I,MATCH($B479,學生名單!$H:$H,0),2),"")</f>
        <v/>
      </c>
      <c r="H479" s="61" t="str">
        <f>IFERROR(VLOOKUP($D479,大三學分表!$G:$J,2,FALSE),"")</f>
        <v/>
      </c>
      <c r="I479" s="61" t="str">
        <f>IFERROR(VLOOKUP($D479,大三學分表!$G:$J,4,FALSE),"")</f>
        <v/>
      </c>
      <c r="J479" s="64"/>
      <c r="K479" s="64"/>
      <c r="L479" s="65"/>
      <c r="M479" s="66"/>
      <c r="N479" s="62" t="str">
        <f>IFERROR(INDEX(學生名單!$B:$I,MATCH($B479,學生名單!$H:$H,0),8),"")</f>
        <v/>
      </c>
      <c r="O479" s="66"/>
    </row>
    <row r="480" spans="1:15" s="67" customFormat="1">
      <c r="A480" s="60" t="str">
        <f>IFERROR(INDEX(學生名單!$B:$I,MATCH($B480,學生名單!$H:$H,0),1),"")</f>
        <v/>
      </c>
      <c r="C480" s="87"/>
      <c r="D480" s="74"/>
      <c r="E480" s="60" t="str">
        <f>IFERROR(INDEX(學生名單!$B:$I,MATCH($B480,學生名單!$H:$H,0),7),"")</f>
        <v/>
      </c>
      <c r="F480" s="60" t="str">
        <f>IFERROR(INDEX(學生名單!$B:$I,MATCH($B480,學生名單!$H:$H,0),5),"")</f>
        <v/>
      </c>
      <c r="G480" s="60" t="str">
        <f>IFERROR(INDEX(學生名單!$B:$I,MATCH($B480,學生名單!$H:$H,0),2),"")</f>
        <v/>
      </c>
      <c r="H480" s="61" t="str">
        <f>IFERROR(VLOOKUP($D480,大三學分表!$G:$J,2,FALSE),"")</f>
        <v/>
      </c>
      <c r="I480" s="61" t="str">
        <f>IFERROR(VLOOKUP($D480,大三學分表!$G:$J,4,FALSE),"")</f>
        <v/>
      </c>
      <c r="J480" s="64"/>
      <c r="K480" s="64"/>
      <c r="L480" s="65"/>
      <c r="M480" s="66"/>
      <c r="N480" s="62" t="str">
        <f>IFERROR(INDEX(學生名單!$B:$I,MATCH($B480,學生名單!$H:$H,0),8),"")</f>
        <v/>
      </c>
      <c r="O480" s="66"/>
    </row>
    <row r="481" spans="1:15" s="67" customFormat="1">
      <c r="A481" s="60" t="str">
        <f>IFERROR(INDEX(學生名單!$B:$I,MATCH($B481,學生名單!$H:$H,0),1),"")</f>
        <v/>
      </c>
      <c r="C481" s="87"/>
      <c r="D481" s="74"/>
      <c r="E481" s="60" t="str">
        <f>IFERROR(INDEX(學生名單!$B:$I,MATCH($B481,學生名單!$H:$H,0),7),"")</f>
        <v/>
      </c>
      <c r="F481" s="60" t="str">
        <f>IFERROR(INDEX(學生名單!$B:$I,MATCH($B481,學生名單!$H:$H,0),5),"")</f>
        <v/>
      </c>
      <c r="G481" s="60" t="str">
        <f>IFERROR(INDEX(學生名單!$B:$I,MATCH($B481,學生名單!$H:$H,0),2),"")</f>
        <v/>
      </c>
      <c r="H481" s="61" t="str">
        <f>IFERROR(VLOOKUP($D481,大三學分表!$G:$J,2,FALSE),"")</f>
        <v/>
      </c>
      <c r="I481" s="61" t="str">
        <f>IFERROR(VLOOKUP($D481,大三學分表!$G:$J,4,FALSE),"")</f>
        <v/>
      </c>
      <c r="J481" s="64"/>
      <c r="K481" s="64"/>
      <c r="L481" s="65"/>
      <c r="M481" s="66"/>
      <c r="N481" s="62" t="str">
        <f>IFERROR(INDEX(學生名單!$B:$I,MATCH($B481,學生名單!$H:$H,0),8),"")</f>
        <v/>
      </c>
      <c r="O481" s="66"/>
    </row>
    <row r="482" spans="1:15" s="67" customFormat="1">
      <c r="A482" s="60" t="str">
        <f>IFERROR(INDEX(學生名單!$B:$I,MATCH($B482,學生名單!$H:$H,0),1),"")</f>
        <v/>
      </c>
      <c r="C482" s="87"/>
      <c r="D482" s="74"/>
      <c r="E482" s="60" t="str">
        <f>IFERROR(INDEX(學生名單!$B:$I,MATCH($B482,學生名單!$H:$H,0),7),"")</f>
        <v/>
      </c>
      <c r="F482" s="60" t="str">
        <f>IFERROR(INDEX(學生名單!$B:$I,MATCH($B482,學生名單!$H:$H,0),5),"")</f>
        <v/>
      </c>
      <c r="G482" s="60" t="str">
        <f>IFERROR(INDEX(學生名單!$B:$I,MATCH($B482,學生名單!$H:$H,0),2),"")</f>
        <v/>
      </c>
      <c r="H482" s="61" t="str">
        <f>IFERROR(VLOOKUP($D482,大三學分表!$G:$J,2,FALSE),"")</f>
        <v/>
      </c>
      <c r="I482" s="61" t="str">
        <f>IFERROR(VLOOKUP($D482,大三學分表!$G:$J,4,FALSE),"")</f>
        <v/>
      </c>
      <c r="J482" s="64"/>
      <c r="K482" s="64"/>
      <c r="L482" s="65"/>
      <c r="M482" s="66"/>
      <c r="N482" s="62" t="str">
        <f>IFERROR(INDEX(學生名單!$B:$I,MATCH($B482,學生名單!$H:$H,0),8),"")</f>
        <v/>
      </c>
      <c r="O482" s="66"/>
    </row>
    <row r="483" spans="1:15" s="67" customFormat="1">
      <c r="A483" s="60" t="str">
        <f>IFERROR(INDEX(學生名單!$B:$I,MATCH($B483,學生名單!$H:$H,0),1),"")</f>
        <v/>
      </c>
      <c r="C483" s="87"/>
      <c r="D483" s="74"/>
      <c r="E483" s="60" t="str">
        <f>IFERROR(INDEX(學生名單!$B:$I,MATCH($B483,學生名單!$H:$H,0),7),"")</f>
        <v/>
      </c>
      <c r="F483" s="60" t="str">
        <f>IFERROR(INDEX(學生名單!$B:$I,MATCH($B483,學生名單!$H:$H,0),5),"")</f>
        <v/>
      </c>
      <c r="G483" s="60" t="str">
        <f>IFERROR(INDEX(學生名單!$B:$I,MATCH($B483,學生名單!$H:$H,0),2),"")</f>
        <v/>
      </c>
      <c r="H483" s="61" t="str">
        <f>IFERROR(VLOOKUP($D483,大三學分表!$G:$J,2,FALSE),"")</f>
        <v/>
      </c>
      <c r="I483" s="61" t="str">
        <f>IFERROR(VLOOKUP($D483,大三學分表!$G:$J,4,FALSE),"")</f>
        <v/>
      </c>
      <c r="J483" s="64"/>
      <c r="K483" s="64"/>
      <c r="L483" s="65"/>
      <c r="M483" s="66"/>
      <c r="N483" s="62" t="str">
        <f>IFERROR(INDEX(學生名單!$B:$I,MATCH($B483,學生名單!$H:$H,0),8),"")</f>
        <v/>
      </c>
      <c r="O483" s="66"/>
    </row>
    <row r="484" spans="1:15" s="67" customFormat="1">
      <c r="A484" s="60" t="str">
        <f>IFERROR(INDEX(學生名單!$B:$I,MATCH($B484,學生名單!$H:$H,0),1),"")</f>
        <v/>
      </c>
      <c r="C484" s="87"/>
      <c r="D484" s="74"/>
      <c r="E484" s="60" t="str">
        <f>IFERROR(INDEX(學生名單!$B:$I,MATCH($B484,學生名單!$H:$H,0),7),"")</f>
        <v/>
      </c>
      <c r="F484" s="60" t="str">
        <f>IFERROR(INDEX(學生名單!$B:$I,MATCH($B484,學生名單!$H:$H,0),5),"")</f>
        <v/>
      </c>
      <c r="G484" s="60" t="str">
        <f>IFERROR(INDEX(學生名單!$B:$I,MATCH($B484,學生名單!$H:$H,0),2),"")</f>
        <v/>
      </c>
      <c r="H484" s="61" t="str">
        <f>IFERROR(VLOOKUP($D484,大三學分表!$G:$J,2,FALSE),"")</f>
        <v/>
      </c>
      <c r="I484" s="61" t="str">
        <f>IFERROR(VLOOKUP($D484,大三學分表!$G:$J,4,FALSE),"")</f>
        <v/>
      </c>
      <c r="J484" s="64"/>
      <c r="K484" s="64"/>
      <c r="L484" s="65"/>
      <c r="M484" s="66"/>
      <c r="N484" s="62" t="str">
        <f>IFERROR(INDEX(學生名單!$B:$I,MATCH($B484,學生名單!$H:$H,0),8),"")</f>
        <v/>
      </c>
      <c r="O484" s="66"/>
    </row>
    <row r="485" spans="1:15" s="67" customFormat="1">
      <c r="A485" s="60" t="str">
        <f>IFERROR(INDEX(學生名單!$B:$I,MATCH($B485,學生名單!$H:$H,0),1),"")</f>
        <v/>
      </c>
      <c r="C485" s="87"/>
      <c r="D485" s="74"/>
      <c r="E485" s="60" t="str">
        <f>IFERROR(INDEX(學生名單!$B:$I,MATCH($B485,學生名單!$H:$H,0),7),"")</f>
        <v/>
      </c>
      <c r="F485" s="60" t="str">
        <f>IFERROR(INDEX(學生名單!$B:$I,MATCH($B485,學生名單!$H:$H,0),5),"")</f>
        <v/>
      </c>
      <c r="G485" s="60" t="str">
        <f>IFERROR(INDEX(學生名單!$B:$I,MATCH($B485,學生名單!$H:$H,0),2),"")</f>
        <v/>
      </c>
      <c r="H485" s="61" t="str">
        <f>IFERROR(VLOOKUP($D485,大三學分表!$G:$J,2,FALSE),"")</f>
        <v/>
      </c>
      <c r="I485" s="61" t="str">
        <f>IFERROR(VLOOKUP($D485,大三學分表!$G:$J,4,FALSE),"")</f>
        <v/>
      </c>
      <c r="J485" s="64"/>
      <c r="K485" s="64"/>
      <c r="L485" s="65"/>
      <c r="M485" s="66"/>
      <c r="N485" s="62" t="str">
        <f>IFERROR(INDEX(學生名單!$B:$I,MATCH($B485,學生名單!$H:$H,0),8),"")</f>
        <v/>
      </c>
      <c r="O485" s="66"/>
    </row>
    <row r="486" spans="1:15" s="67" customFormat="1">
      <c r="A486" s="60" t="str">
        <f>IFERROR(INDEX(學生名單!$B:$I,MATCH($B486,學生名單!$H:$H,0),1),"")</f>
        <v/>
      </c>
      <c r="C486" s="87"/>
      <c r="D486" s="74"/>
      <c r="E486" s="60" t="str">
        <f>IFERROR(INDEX(學生名單!$B:$I,MATCH($B486,學生名單!$H:$H,0),7),"")</f>
        <v/>
      </c>
      <c r="F486" s="60" t="str">
        <f>IFERROR(INDEX(學生名單!$B:$I,MATCH($B486,學生名單!$H:$H,0),5),"")</f>
        <v/>
      </c>
      <c r="G486" s="60" t="str">
        <f>IFERROR(INDEX(學生名單!$B:$I,MATCH($B486,學生名單!$H:$H,0),2),"")</f>
        <v/>
      </c>
      <c r="H486" s="61" t="str">
        <f>IFERROR(VLOOKUP($D486,大三學分表!$G:$J,2,FALSE),"")</f>
        <v/>
      </c>
      <c r="I486" s="61" t="str">
        <f>IFERROR(VLOOKUP($D486,大三學分表!$G:$J,4,FALSE),"")</f>
        <v/>
      </c>
      <c r="J486" s="64"/>
      <c r="K486" s="64"/>
      <c r="L486" s="65"/>
      <c r="M486" s="66"/>
      <c r="N486" s="62" t="str">
        <f>IFERROR(INDEX(學生名單!$B:$I,MATCH($B486,學生名單!$H:$H,0),8),"")</f>
        <v/>
      </c>
      <c r="O486" s="66"/>
    </row>
    <row r="487" spans="1:15" s="67" customFormat="1">
      <c r="A487" s="60" t="str">
        <f>IFERROR(INDEX(學生名單!$B:$I,MATCH($B487,學生名單!$H:$H,0),1),"")</f>
        <v/>
      </c>
      <c r="C487" s="87"/>
      <c r="D487" s="74"/>
      <c r="E487" s="60" t="str">
        <f>IFERROR(INDEX(學生名單!$B:$I,MATCH($B487,學生名單!$H:$H,0),7),"")</f>
        <v/>
      </c>
      <c r="F487" s="60" t="str">
        <f>IFERROR(INDEX(學生名單!$B:$I,MATCH($B487,學生名單!$H:$H,0),5),"")</f>
        <v/>
      </c>
      <c r="G487" s="60" t="str">
        <f>IFERROR(INDEX(學生名單!$B:$I,MATCH($B487,學生名單!$H:$H,0),2),"")</f>
        <v/>
      </c>
      <c r="H487" s="61" t="str">
        <f>IFERROR(VLOOKUP($D487,大三學分表!$G:$J,2,FALSE),"")</f>
        <v/>
      </c>
      <c r="I487" s="61" t="str">
        <f>IFERROR(VLOOKUP($D487,大三學分表!$G:$J,4,FALSE),"")</f>
        <v/>
      </c>
      <c r="J487" s="64"/>
      <c r="K487" s="64"/>
      <c r="L487" s="65"/>
      <c r="M487" s="66"/>
      <c r="N487" s="62" t="str">
        <f>IFERROR(INDEX(學生名單!$B:$I,MATCH($B487,學生名單!$H:$H,0),8),"")</f>
        <v/>
      </c>
      <c r="O487" s="66"/>
    </row>
    <row r="488" spans="1:15" s="67" customFormat="1">
      <c r="A488" s="60" t="str">
        <f>IFERROR(INDEX(學生名單!$B:$I,MATCH($B488,學生名單!$H:$H,0),1),"")</f>
        <v/>
      </c>
      <c r="C488" s="87"/>
      <c r="D488" s="74"/>
      <c r="E488" s="60" t="str">
        <f>IFERROR(INDEX(學生名單!$B:$I,MATCH($B488,學生名單!$H:$H,0),7),"")</f>
        <v/>
      </c>
      <c r="F488" s="60" t="str">
        <f>IFERROR(INDEX(學生名單!$B:$I,MATCH($B488,學生名單!$H:$H,0),5),"")</f>
        <v/>
      </c>
      <c r="G488" s="60" t="str">
        <f>IFERROR(INDEX(學生名單!$B:$I,MATCH($B488,學生名單!$H:$H,0),2),"")</f>
        <v/>
      </c>
      <c r="H488" s="61" t="str">
        <f>IFERROR(VLOOKUP($D488,大三學分表!$G:$J,2,FALSE),"")</f>
        <v/>
      </c>
      <c r="I488" s="61" t="str">
        <f>IFERROR(VLOOKUP($D488,大三學分表!$G:$J,4,FALSE),"")</f>
        <v/>
      </c>
      <c r="J488" s="64"/>
      <c r="K488" s="64"/>
      <c r="L488" s="65"/>
      <c r="M488" s="66"/>
      <c r="N488" s="62" t="str">
        <f>IFERROR(INDEX(學生名單!$B:$I,MATCH($B488,學生名單!$H:$H,0),8),"")</f>
        <v/>
      </c>
      <c r="O488" s="66"/>
    </row>
    <row r="489" spans="1:15" s="67" customFormat="1">
      <c r="A489" s="60" t="str">
        <f>IFERROR(INDEX(學生名單!$B:$I,MATCH($B489,學生名單!$H:$H,0),1),"")</f>
        <v/>
      </c>
      <c r="C489" s="87"/>
      <c r="D489" s="74"/>
      <c r="E489" s="60" t="str">
        <f>IFERROR(INDEX(學生名單!$B:$I,MATCH($B489,學生名單!$H:$H,0),7),"")</f>
        <v/>
      </c>
      <c r="F489" s="60" t="str">
        <f>IFERROR(INDEX(學生名單!$B:$I,MATCH($B489,學生名單!$H:$H,0),5),"")</f>
        <v/>
      </c>
      <c r="G489" s="60" t="str">
        <f>IFERROR(INDEX(學生名單!$B:$I,MATCH($B489,學生名單!$H:$H,0),2),"")</f>
        <v/>
      </c>
      <c r="H489" s="61" t="str">
        <f>IFERROR(VLOOKUP($D489,大三學分表!$G:$J,2,FALSE),"")</f>
        <v/>
      </c>
      <c r="I489" s="61" t="str">
        <f>IFERROR(VLOOKUP($D489,大三學分表!$G:$J,4,FALSE),"")</f>
        <v/>
      </c>
      <c r="J489" s="64"/>
      <c r="K489" s="64"/>
      <c r="L489" s="65"/>
      <c r="M489" s="66"/>
      <c r="N489" s="62" t="str">
        <f>IFERROR(INDEX(學生名單!$B:$I,MATCH($B489,學生名單!$H:$H,0),8),"")</f>
        <v/>
      </c>
      <c r="O489" s="66"/>
    </row>
    <row r="490" spans="1:15" s="67" customFormat="1">
      <c r="A490" s="60" t="str">
        <f>IFERROR(INDEX(學生名單!$B:$I,MATCH($B490,學生名單!$H:$H,0),1),"")</f>
        <v/>
      </c>
      <c r="C490" s="87"/>
      <c r="D490" s="74"/>
      <c r="E490" s="60" t="str">
        <f>IFERROR(INDEX(學生名單!$B:$I,MATCH($B490,學生名單!$H:$H,0),7),"")</f>
        <v/>
      </c>
      <c r="F490" s="60" t="str">
        <f>IFERROR(INDEX(學生名單!$B:$I,MATCH($B490,學生名單!$H:$H,0),5),"")</f>
        <v/>
      </c>
      <c r="G490" s="60" t="str">
        <f>IFERROR(INDEX(學生名單!$B:$I,MATCH($B490,學生名單!$H:$H,0),2),"")</f>
        <v/>
      </c>
      <c r="H490" s="61" t="str">
        <f>IFERROR(VLOOKUP($D490,大三學分表!$G:$J,2,FALSE),"")</f>
        <v/>
      </c>
      <c r="I490" s="61" t="str">
        <f>IFERROR(VLOOKUP($D490,大三學分表!$G:$J,4,FALSE),"")</f>
        <v/>
      </c>
      <c r="J490" s="64"/>
      <c r="K490" s="64"/>
      <c r="L490" s="65"/>
      <c r="M490" s="66"/>
      <c r="N490" s="62" t="str">
        <f>IFERROR(INDEX(學生名單!$B:$I,MATCH($B490,學生名單!$H:$H,0),8),"")</f>
        <v/>
      </c>
      <c r="O490" s="66"/>
    </row>
    <row r="491" spans="1:15" s="67" customFormat="1">
      <c r="A491" s="60" t="str">
        <f>IFERROR(INDEX(學生名單!$B:$I,MATCH($B491,學生名單!$H:$H,0),1),"")</f>
        <v/>
      </c>
      <c r="C491" s="87"/>
      <c r="D491" s="74"/>
      <c r="E491" s="60" t="str">
        <f>IFERROR(INDEX(學生名單!$B:$I,MATCH($B491,學生名單!$H:$H,0),7),"")</f>
        <v/>
      </c>
      <c r="F491" s="60" t="str">
        <f>IFERROR(INDEX(學生名單!$B:$I,MATCH($B491,學生名單!$H:$H,0),5),"")</f>
        <v/>
      </c>
      <c r="G491" s="60" t="str">
        <f>IFERROR(INDEX(學生名單!$B:$I,MATCH($B491,學生名單!$H:$H,0),2),"")</f>
        <v/>
      </c>
      <c r="H491" s="61" t="str">
        <f>IFERROR(VLOOKUP($D491,大三學分表!$G:$J,2,FALSE),"")</f>
        <v/>
      </c>
      <c r="I491" s="61" t="str">
        <f>IFERROR(VLOOKUP($D491,大三學分表!$G:$J,4,FALSE),"")</f>
        <v/>
      </c>
      <c r="J491" s="64"/>
      <c r="K491" s="64"/>
      <c r="L491" s="65"/>
      <c r="M491" s="66"/>
      <c r="N491" s="62" t="str">
        <f>IFERROR(INDEX(學生名單!$B:$I,MATCH($B491,學生名單!$H:$H,0),8),"")</f>
        <v/>
      </c>
      <c r="O491" s="66"/>
    </row>
    <row r="492" spans="1:15" s="67" customFormat="1">
      <c r="A492" s="60" t="str">
        <f>IFERROR(INDEX(學生名單!$B:$I,MATCH($B492,學生名單!$H:$H,0),1),"")</f>
        <v/>
      </c>
      <c r="C492" s="87"/>
      <c r="D492" s="74"/>
      <c r="E492" s="60" t="str">
        <f>IFERROR(INDEX(學生名單!$B:$I,MATCH($B492,學生名單!$H:$H,0),7),"")</f>
        <v/>
      </c>
      <c r="F492" s="60" t="str">
        <f>IFERROR(INDEX(學生名單!$B:$I,MATCH($B492,學生名單!$H:$H,0),5),"")</f>
        <v/>
      </c>
      <c r="G492" s="60" t="str">
        <f>IFERROR(INDEX(學生名單!$B:$I,MATCH($B492,學生名單!$H:$H,0),2),"")</f>
        <v/>
      </c>
      <c r="H492" s="61" t="str">
        <f>IFERROR(VLOOKUP($D492,大三學分表!$G:$J,2,FALSE),"")</f>
        <v/>
      </c>
      <c r="I492" s="61" t="str">
        <f>IFERROR(VLOOKUP($D492,大三學分表!$G:$J,4,FALSE),"")</f>
        <v/>
      </c>
      <c r="J492" s="64"/>
      <c r="K492" s="64"/>
      <c r="L492" s="65"/>
      <c r="M492" s="66"/>
      <c r="N492" s="62" t="str">
        <f>IFERROR(INDEX(學生名單!$B:$I,MATCH($B492,學生名單!$H:$H,0),8),"")</f>
        <v/>
      </c>
      <c r="O492" s="66"/>
    </row>
    <row r="493" spans="1:15" s="67" customFormat="1">
      <c r="A493" s="60" t="str">
        <f>IFERROR(INDEX(學生名單!$B:$I,MATCH($B493,學生名單!$H:$H,0),1),"")</f>
        <v/>
      </c>
      <c r="C493" s="87"/>
      <c r="D493" s="74"/>
      <c r="E493" s="60" t="str">
        <f>IFERROR(INDEX(學生名單!$B:$I,MATCH($B493,學生名單!$H:$H,0),7),"")</f>
        <v/>
      </c>
      <c r="F493" s="60" t="str">
        <f>IFERROR(INDEX(學生名單!$B:$I,MATCH($B493,學生名單!$H:$H,0),5),"")</f>
        <v/>
      </c>
      <c r="G493" s="60" t="str">
        <f>IFERROR(INDEX(學生名單!$B:$I,MATCH($B493,學生名單!$H:$H,0),2),"")</f>
        <v/>
      </c>
      <c r="H493" s="61" t="str">
        <f>IFERROR(VLOOKUP($D493,大三學分表!$G:$J,2,FALSE),"")</f>
        <v/>
      </c>
      <c r="I493" s="61" t="str">
        <f>IFERROR(VLOOKUP($D493,大三學分表!$G:$J,4,FALSE),"")</f>
        <v/>
      </c>
      <c r="J493" s="64"/>
      <c r="K493" s="64"/>
      <c r="L493" s="65"/>
      <c r="M493" s="66"/>
      <c r="N493" s="62" t="str">
        <f>IFERROR(INDEX(學生名單!$B:$I,MATCH($B493,學生名單!$H:$H,0),8),"")</f>
        <v/>
      </c>
      <c r="O493" s="66"/>
    </row>
    <row r="494" spans="1:15" s="67" customFormat="1">
      <c r="A494" s="60" t="str">
        <f>IFERROR(INDEX(學生名單!$B:$I,MATCH($B494,學生名單!$H:$H,0),1),"")</f>
        <v/>
      </c>
      <c r="C494" s="87"/>
      <c r="D494" s="74"/>
      <c r="E494" s="60" t="str">
        <f>IFERROR(INDEX(學生名單!$B:$I,MATCH($B494,學生名單!$H:$H,0),7),"")</f>
        <v/>
      </c>
      <c r="F494" s="60" t="str">
        <f>IFERROR(INDEX(學生名單!$B:$I,MATCH($B494,學生名單!$H:$H,0),5),"")</f>
        <v/>
      </c>
      <c r="G494" s="60" t="str">
        <f>IFERROR(INDEX(學生名單!$B:$I,MATCH($B494,學生名單!$H:$H,0),2),"")</f>
        <v/>
      </c>
      <c r="H494" s="61" t="str">
        <f>IFERROR(VLOOKUP($D494,大三學分表!$G:$J,2,FALSE),"")</f>
        <v/>
      </c>
      <c r="I494" s="61" t="str">
        <f>IFERROR(VLOOKUP($D494,大三學分表!$G:$J,4,FALSE),"")</f>
        <v/>
      </c>
      <c r="J494" s="64"/>
      <c r="K494" s="64"/>
      <c r="L494" s="65"/>
      <c r="M494" s="66"/>
      <c r="N494" s="62" t="str">
        <f>IFERROR(INDEX(學生名單!$B:$I,MATCH($B494,學生名單!$H:$H,0),8),"")</f>
        <v/>
      </c>
      <c r="O494" s="66"/>
    </row>
    <row r="495" spans="1:15" s="67" customFormat="1">
      <c r="A495" s="60" t="str">
        <f>IFERROR(INDEX(學生名單!$B:$I,MATCH($B495,學生名單!$H:$H,0),1),"")</f>
        <v/>
      </c>
      <c r="C495" s="87"/>
      <c r="D495" s="74"/>
      <c r="E495" s="60" t="str">
        <f>IFERROR(INDEX(學生名單!$B:$I,MATCH($B495,學生名單!$H:$H,0),7),"")</f>
        <v/>
      </c>
      <c r="F495" s="60" t="str">
        <f>IFERROR(INDEX(學生名單!$B:$I,MATCH($B495,學生名單!$H:$H,0),5),"")</f>
        <v/>
      </c>
      <c r="G495" s="60" t="str">
        <f>IFERROR(INDEX(學生名單!$B:$I,MATCH($B495,學生名單!$H:$H,0),2),"")</f>
        <v/>
      </c>
      <c r="H495" s="61" t="str">
        <f>IFERROR(VLOOKUP($D495,大三學分表!$G:$J,2,FALSE),"")</f>
        <v/>
      </c>
      <c r="I495" s="61" t="str">
        <f>IFERROR(VLOOKUP($D495,大三學分表!$G:$J,4,FALSE),"")</f>
        <v/>
      </c>
      <c r="J495" s="64"/>
      <c r="K495" s="64"/>
      <c r="L495" s="65"/>
      <c r="M495" s="66"/>
      <c r="N495" s="62" t="str">
        <f>IFERROR(INDEX(學生名單!$B:$I,MATCH($B495,學生名單!$H:$H,0),8),"")</f>
        <v/>
      </c>
      <c r="O495" s="66"/>
    </row>
    <row r="496" spans="1:15" s="67" customFormat="1">
      <c r="A496" s="60" t="str">
        <f>IFERROR(INDEX(學生名單!$B:$I,MATCH($B496,學生名單!$H:$H,0),1),"")</f>
        <v/>
      </c>
      <c r="C496" s="87"/>
      <c r="D496" s="74"/>
      <c r="E496" s="60" t="str">
        <f>IFERROR(INDEX(學生名單!$B:$I,MATCH($B496,學生名單!$H:$H,0),7),"")</f>
        <v/>
      </c>
      <c r="F496" s="60" t="str">
        <f>IFERROR(INDEX(學生名單!$B:$I,MATCH($B496,學生名單!$H:$H,0),5),"")</f>
        <v/>
      </c>
      <c r="G496" s="60" t="str">
        <f>IFERROR(INDEX(學生名單!$B:$I,MATCH($B496,學生名單!$H:$H,0),2),"")</f>
        <v/>
      </c>
      <c r="H496" s="61" t="str">
        <f>IFERROR(VLOOKUP($D496,大三學分表!$G:$J,2,FALSE),"")</f>
        <v/>
      </c>
      <c r="I496" s="61" t="str">
        <f>IFERROR(VLOOKUP($D496,大三學分表!$G:$J,4,FALSE),"")</f>
        <v/>
      </c>
      <c r="J496" s="64"/>
      <c r="K496" s="64"/>
      <c r="L496" s="65"/>
      <c r="M496" s="66"/>
      <c r="N496" s="62" t="str">
        <f>IFERROR(INDEX(學生名單!$B:$I,MATCH($B496,學生名單!$H:$H,0),8),"")</f>
        <v/>
      </c>
      <c r="O496" s="66"/>
    </row>
    <row r="497" spans="1:15" s="67" customFormat="1">
      <c r="A497" s="60" t="str">
        <f>IFERROR(INDEX(學生名單!$B:$I,MATCH($B497,學生名單!$H:$H,0),1),"")</f>
        <v/>
      </c>
      <c r="C497" s="87"/>
      <c r="D497" s="74"/>
      <c r="E497" s="60" t="str">
        <f>IFERROR(INDEX(學生名單!$B:$I,MATCH($B497,學生名單!$H:$H,0),7),"")</f>
        <v/>
      </c>
      <c r="F497" s="60" t="str">
        <f>IFERROR(INDEX(學生名單!$B:$I,MATCH($B497,學生名單!$H:$H,0),5),"")</f>
        <v/>
      </c>
      <c r="G497" s="60" t="str">
        <f>IFERROR(INDEX(學生名單!$B:$I,MATCH($B497,學生名單!$H:$H,0),2),"")</f>
        <v/>
      </c>
      <c r="H497" s="61" t="str">
        <f>IFERROR(VLOOKUP($D497,大三學分表!$G:$J,2,FALSE),"")</f>
        <v/>
      </c>
      <c r="I497" s="61" t="str">
        <f>IFERROR(VLOOKUP($D497,大三學分表!$G:$J,4,FALSE),"")</f>
        <v/>
      </c>
      <c r="J497" s="64"/>
      <c r="K497" s="64"/>
      <c r="L497" s="65"/>
      <c r="M497" s="66"/>
      <c r="N497" s="62" t="str">
        <f>IFERROR(INDEX(學生名單!$B:$I,MATCH($B497,學生名單!$H:$H,0),8),"")</f>
        <v/>
      </c>
      <c r="O497" s="66"/>
    </row>
    <row r="498" spans="1:15" s="67" customFormat="1">
      <c r="A498" s="60" t="str">
        <f>IFERROR(INDEX(學生名單!$B:$I,MATCH($B498,學生名單!$H:$H,0),1),"")</f>
        <v/>
      </c>
      <c r="C498" s="87"/>
      <c r="D498" s="74"/>
      <c r="E498" s="60" t="str">
        <f>IFERROR(INDEX(學生名單!$B:$I,MATCH($B498,學生名單!$H:$H,0),7),"")</f>
        <v/>
      </c>
      <c r="F498" s="60" t="str">
        <f>IFERROR(INDEX(學生名單!$B:$I,MATCH($B498,學生名單!$H:$H,0),5),"")</f>
        <v/>
      </c>
      <c r="G498" s="60" t="str">
        <f>IFERROR(INDEX(學生名單!$B:$I,MATCH($B498,學生名單!$H:$H,0),2),"")</f>
        <v/>
      </c>
      <c r="H498" s="61" t="str">
        <f>IFERROR(VLOOKUP($D498,大三學分表!$G:$J,2,FALSE),"")</f>
        <v/>
      </c>
      <c r="I498" s="61" t="str">
        <f>IFERROR(VLOOKUP($D498,大三學分表!$G:$J,4,FALSE),"")</f>
        <v/>
      </c>
      <c r="J498" s="64"/>
      <c r="K498" s="64"/>
      <c r="L498" s="65"/>
      <c r="M498" s="66"/>
      <c r="N498" s="62" t="str">
        <f>IFERROR(INDEX(學生名單!$B:$I,MATCH($B498,學生名單!$H:$H,0),8),"")</f>
        <v/>
      </c>
      <c r="O498" s="66"/>
    </row>
    <row r="499" spans="1:15" s="67" customFormat="1">
      <c r="A499" s="60" t="str">
        <f>IFERROR(INDEX(學生名單!$B:$I,MATCH($B499,學生名單!$H:$H,0),1),"")</f>
        <v/>
      </c>
      <c r="C499" s="87"/>
      <c r="D499" s="74"/>
      <c r="E499" s="60" t="str">
        <f>IFERROR(INDEX(學生名單!$B:$I,MATCH($B499,學生名單!$H:$H,0),7),"")</f>
        <v/>
      </c>
      <c r="F499" s="60" t="str">
        <f>IFERROR(INDEX(學生名單!$B:$I,MATCH($B499,學生名單!$H:$H,0),5),"")</f>
        <v/>
      </c>
      <c r="G499" s="60" t="str">
        <f>IFERROR(INDEX(學生名單!$B:$I,MATCH($B499,學生名單!$H:$H,0),2),"")</f>
        <v/>
      </c>
      <c r="H499" s="61" t="str">
        <f>IFERROR(VLOOKUP($D499,大三學分表!$G:$J,2,FALSE),"")</f>
        <v/>
      </c>
      <c r="I499" s="61" t="str">
        <f>IFERROR(VLOOKUP($D499,大三學分表!$G:$J,4,FALSE),"")</f>
        <v/>
      </c>
      <c r="J499" s="64"/>
      <c r="K499" s="64"/>
      <c r="L499" s="65"/>
      <c r="M499" s="66"/>
      <c r="N499" s="62" t="str">
        <f>IFERROR(INDEX(學生名單!$B:$I,MATCH($B499,學生名單!$H:$H,0),8),"")</f>
        <v/>
      </c>
      <c r="O499" s="66"/>
    </row>
    <row r="500" spans="1:15" s="67" customFormat="1">
      <c r="A500" s="60" t="str">
        <f>IFERROR(INDEX(學生名單!$B:$I,MATCH($B500,學生名單!$H:$H,0),1),"")</f>
        <v/>
      </c>
      <c r="C500" s="87"/>
      <c r="D500" s="74"/>
      <c r="E500" s="60" t="str">
        <f>IFERROR(INDEX(學生名單!$B:$I,MATCH($B500,學生名單!$H:$H,0),7),"")</f>
        <v/>
      </c>
      <c r="F500" s="60" t="str">
        <f>IFERROR(INDEX(學生名單!$B:$I,MATCH($B500,學生名單!$H:$H,0),5),"")</f>
        <v/>
      </c>
      <c r="G500" s="60" t="str">
        <f>IFERROR(INDEX(學生名單!$B:$I,MATCH($B500,學生名單!$H:$H,0),2),"")</f>
        <v/>
      </c>
      <c r="H500" s="61" t="str">
        <f>IFERROR(VLOOKUP($D500,大三學分表!$G:$J,2,FALSE),"")</f>
        <v/>
      </c>
      <c r="I500" s="61" t="str">
        <f>IFERROR(VLOOKUP($D500,大三學分表!$G:$J,4,FALSE),"")</f>
        <v/>
      </c>
      <c r="J500" s="64"/>
      <c r="K500" s="64"/>
      <c r="L500" s="65"/>
      <c r="M500" s="66"/>
      <c r="N500" s="62" t="str">
        <f>IFERROR(INDEX(學生名單!$B:$I,MATCH($B500,學生名單!$H:$H,0),8),"")</f>
        <v/>
      </c>
      <c r="O500" s="66"/>
    </row>
    <row r="501" spans="1:15" s="67" customFormat="1">
      <c r="A501" s="60" t="str">
        <f>IFERROR(INDEX(學生名單!$B:$I,MATCH($B501,學生名單!$H:$H,0),1),"")</f>
        <v/>
      </c>
      <c r="C501" s="87"/>
      <c r="D501" s="74"/>
      <c r="E501" s="60" t="str">
        <f>IFERROR(INDEX(學生名單!$B:$I,MATCH($B501,學生名單!$H:$H,0),7),"")</f>
        <v/>
      </c>
      <c r="F501" s="60" t="str">
        <f>IFERROR(INDEX(學生名單!$B:$I,MATCH($B501,學生名單!$H:$H,0),5),"")</f>
        <v/>
      </c>
      <c r="G501" s="60" t="str">
        <f>IFERROR(INDEX(學生名單!$B:$I,MATCH($B501,學生名單!$H:$H,0),2),"")</f>
        <v/>
      </c>
      <c r="H501" s="61" t="str">
        <f>IFERROR(VLOOKUP($D501,大三學分表!$G:$J,2,FALSE),"")</f>
        <v/>
      </c>
      <c r="I501" s="61" t="str">
        <f>IFERROR(VLOOKUP($D501,大三學分表!$G:$J,4,FALSE),"")</f>
        <v/>
      </c>
      <c r="J501" s="64"/>
      <c r="K501" s="64"/>
      <c r="L501" s="65"/>
      <c r="M501" s="66"/>
      <c r="N501" s="62" t="str">
        <f>IFERROR(INDEX(學生名單!$B:$I,MATCH($B501,學生名單!$H:$H,0),8),"")</f>
        <v/>
      </c>
      <c r="O501" s="66"/>
    </row>
    <row r="502" spans="1:15" s="67" customFormat="1">
      <c r="A502" s="60" t="str">
        <f>IFERROR(INDEX(學生名單!$B:$I,MATCH($B502,學生名單!$H:$H,0),1),"")</f>
        <v/>
      </c>
      <c r="C502" s="87"/>
      <c r="D502" s="74"/>
      <c r="E502" s="60" t="str">
        <f>IFERROR(INDEX(學生名單!$B:$I,MATCH($B502,學生名單!$H:$H,0),7),"")</f>
        <v/>
      </c>
      <c r="F502" s="60" t="str">
        <f>IFERROR(INDEX(學生名單!$B:$I,MATCH($B502,學生名單!$H:$H,0),5),"")</f>
        <v/>
      </c>
      <c r="G502" s="60" t="str">
        <f>IFERROR(INDEX(學生名單!$B:$I,MATCH($B502,學生名單!$H:$H,0),2),"")</f>
        <v/>
      </c>
      <c r="H502" s="61" t="str">
        <f>IFERROR(VLOOKUP($D502,大三學分表!$G:$J,2,FALSE),"")</f>
        <v/>
      </c>
      <c r="I502" s="61" t="str">
        <f>IFERROR(VLOOKUP($D502,大三學分表!$G:$J,4,FALSE),"")</f>
        <v/>
      </c>
      <c r="J502" s="64"/>
      <c r="K502" s="64"/>
      <c r="L502" s="65"/>
      <c r="M502" s="66"/>
      <c r="N502" s="62" t="str">
        <f>IFERROR(INDEX(學生名單!$B:$I,MATCH($B502,學生名單!$H:$H,0),8),"")</f>
        <v/>
      </c>
      <c r="O502" s="66"/>
    </row>
    <row r="503" spans="1:15" s="67" customFormat="1">
      <c r="A503" s="60" t="str">
        <f>IFERROR(INDEX(學生名單!$B:$I,MATCH($B503,學生名單!$H:$H,0),1),"")</f>
        <v/>
      </c>
      <c r="C503" s="87"/>
      <c r="D503" s="74"/>
      <c r="E503" s="60" t="str">
        <f>IFERROR(INDEX(學生名單!$B:$I,MATCH($B503,學生名單!$H:$H,0),7),"")</f>
        <v/>
      </c>
      <c r="F503" s="60" t="str">
        <f>IFERROR(INDEX(學生名單!$B:$I,MATCH($B503,學生名單!$H:$H,0),5),"")</f>
        <v/>
      </c>
      <c r="G503" s="60" t="str">
        <f>IFERROR(INDEX(學生名單!$B:$I,MATCH($B503,學生名單!$H:$H,0),2),"")</f>
        <v/>
      </c>
      <c r="H503" s="61" t="str">
        <f>IFERROR(VLOOKUP($D503,大三學分表!$G:$J,2,FALSE),"")</f>
        <v/>
      </c>
      <c r="I503" s="61" t="str">
        <f>IFERROR(VLOOKUP($D503,大三學分表!$G:$J,4,FALSE),"")</f>
        <v/>
      </c>
      <c r="J503" s="64"/>
      <c r="K503" s="64"/>
      <c r="L503" s="65"/>
      <c r="M503" s="66"/>
      <c r="N503" s="62" t="str">
        <f>IFERROR(INDEX(學生名單!$B:$I,MATCH($B503,學生名單!$H:$H,0),8),"")</f>
        <v/>
      </c>
      <c r="O503" s="66"/>
    </row>
    <row r="504" spans="1:15" s="67" customFormat="1">
      <c r="A504" s="60" t="str">
        <f>IFERROR(INDEX(學生名單!$B:$I,MATCH($B504,學生名單!$H:$H,0),1),"")</f>
        <v/>
      </c>
      <c r="C504" s="87"/>
      <c r="D504" s="74"/>
      <c r="E504" s="60" t="str">
        <f>IFERROR(INDEX(學生名單!$B:$I,MATCH($B504,學生名單!$H:$H,0),7),"")</f>
        <v/>
      </c>
      <c r="F504" s="60" t="str">
        <f>IFERROR(INDEX(學生名單!$B:$I,MATCH($B504,學生名單!$H:$H,0),5),"")</f>
        <v/>
      </c>
      <c r="G504" s="60" t="str">
        <f>IFERROR(INDEX(學生名單!$B:$I,MATCH($B504,學生名單!$H:$H,0),2),"")</f>
        <v/>
      </c>
      <c r="H504" s="61" t="str">
        <f>IFERROR(VLOOKUP($D504,大三學分表!$G:$J,2,FALSE),"")</f>
        <v/>
      </c>
      <c r="I504" s="61" t="str">
        <f>IFERROR(VLOOKUP($D504,大三學分表!$G:$J,4,FALSE),"")</f>
        <v/>
      </c>
      <c r="J504" s="64"/>
      <c r="K504" s="64"/>
      <c r="L504" s="65"/>
      <c r="M504" s="66"/>
      <c r="N504" s="62" t="str">
        <f>IFERROR(INDEX(學生名單!$B:$I,MATCH($B504,學生名單!$H:$H,0),8),"")</f>
        <v/>
      </c>
      <c r="O504" s="66"/>
    </row>
    <row r="505" spans="1:15" s="67" customFormat="1">
      <c r="A505" s="60" t="str">
        <f>IFERROR(INDEX(學生名單!$B:$I,MATCH($B505,學生名單!$H:$H,0),1),"")</f>
        <v/>
      </c>
      <c r="C505" s="87"/>
      <c r="D505" s="74"/>
      <c r="E505" s="60" t="str">
        <f>IFERROR(INDEX(學生名單!$B:$I,MATCH($B505,學生名單!$H:$H,0),7),"")</f>
        <v/>
      </c>
      <c r="F505" s="60" t="str">
        <f>IFERROR(INDEX(學生名單!$B:$I,MATCH($B505,學生名單!$H:$H,0),5),"")</f>
        <v/>
      </c>
      <c r="G505" s="60" t="str">
        <f>IFERROR(INDEX(學生名單!$B:$I,MATCH($B505,學生名單!$H:$H,0),2),"")</f>
        <v/>
      </c>
      <c r="H505" s="61" t="str">
        <f>IFERROR(VLOOKUP($D505,大三學分表!$G:$J,2,FALSE),"")</f>
        <v/>
      </c>
      <c r="I505" s="61" t="str">
        <f>IFERROR(VLOOKUP($D505,大三學分表!$G:$J,4,FALSE),"")</f>
        <v/>
      </c>
      <c r="J505" s="64"/>
      <c r="K505" s="64"/>
      <c r="L505" s="65"/>
      <c r="M505" s="66"/>
      <c r="N505" s="62" t="str">
        <f>IFERROR(INDEX(學生名單!$B:$I,MATCH($B505,學生名單!$H:$H,0),8),"")</f>
        <v/>
      </c>
      <c r="O505" s="66"/>
    </row>
    <row r="506" spans="1:15" s="67" customFormat="1">
      <c r="A506" s="60" t="str">
        <f>IFERROR(INDEX(學生名單!$B:$I,MATCH($B506,學生名單!$H:$H,0),1),"")</f>
        <v/>
      </c>
      <c r="C506" s="87"/>
      <c r="D506" s="74"/>
      <c r="E506" s="60" t="str">
        <f>IFERROR(INDEX(學生名單!$B:$I,MATCH($B506,學生名單!$H:$H,0),7),"")</f>
        <v/>
      </c>
      <c r="F506" s="60" t="str">
        <f>IFERROR(INDEX(學生名單!$B:$I,MATCH($B506,學生名單!$H:$H,0),5),"")</f>
        <v/>
      </c>
      <c r="G506" s="60" t="str">
        <f>IFERROR(INDEX(學生名單!$B:$I,MATCH($B506,學生名單!$H:$H,0),2),"")</f>
        <v/>
      </c>
      <c r="H506" s="61" t="str">
        <f>IFERROR(VLOOKUP($D506,大三學分表!$G:$J,2,FALSE),"")</f>
        <v/>
      </c>
      <c r="I506" s="61" t="str">
        <f>IFERROR(VLOOKUP($D506,大三學分表!$G:$J,4,FALSE),"")</f>
        <v/>
      </c>
      <c r="J506" s="64"/>
      <c r="K506" s="64"/>
      <c r="L506" s="65"/>
      <c r="M506" s="66"/>
      <c r="N506" s="62" t="str">
        <f>IFERROR(INDEX(學生名單!$B:$I,MATCH($B506,學生名單!$H:$H,0),8),"")</f>
        <v/>
      </c>
      <c r="O506" s="66"/>
    </row>
    <row r="507" spans="1:15" s="67" customFormat="1">
      <c r="A507" s="60" t="str">
        <f>IFERROR(INDEX(學生名單!$B:$I,MATCH($B507,學生名單!$H:$H,0),1),"")</f>
        <v/>
      </c>
      <c r="C507" s="87"/>
      <c r="D507" s="74"/>
      <c r="E507" s="60" t="str">
        <f>IFERROR(INDEX(學生名單!$B:$I,MATCH($B507,學生名單!$H:$H,0),7),"")</f>
        <v/>
      </c>
      <c r="F507" s="60" t="str">
        <f>IFERROR(INDEX(學生名單!$B:$I,MATCH($B507,學生名單!$H:$H,0),5),"")</f>
        <v/>
      </c>
      <c r="G507" s="60" t="str">
        <f>IFERROR(INDEX(學生名單!$B:$I,MATCH($B507,學生名單!$H:$H,0),2),"")</f>
        <v/>
      </c>
      <c r="H507" s="61" t="str">
        <f>IFERROR(VLOOKUP($D507,大三學分表!$G:$J,2,FALSE),"")</f>
        <v/>
      </c>
      <c r="I507" s="61" t="str">
        <f>IFERROR(VLOOKUP($D507,大三學分表!$G:$J,4,FALSE),"")</f>
        <v/>
      </c>
      <c r="J507" s="64"/>
      <c r="K507" s="64"/>
      <c r="L507" s="65"/>
      <c r="M507" s="66"/>
      <c r="N507" s="62" t="str">
        <f>IFERROR(INDEX(學生名單!$B:$I,MATCH($B507,學生名單!$H:$H,0),8),"")</f>
        <v/>
      </c>
      <c r="O507" s="66"/>
    </row>
    <row r="508" spans="1:15" s="67" customFormat="1">
      <c r="A508" s="60" t="str">
        <f>IFERROR(INDEX(學生名單!$B:$I,MATCH($B508,學生名單!$H:$H,0),1),"")</f>
        <v/>
      </c>
      <c r="C508" s="87"/>
      <c r="D508" s="74"/>
      <c r="E508" s="60" t="str">
        <f>IFERROR(INDEX(學生名單!$B:$I,MATCH($B508,學生名單!$H:$H,0),7),"")</f>
        <v/>
      </c>
      <c r="F508" s="60" t="str">
        <f>IFERROR(INDEX(學生名單!$B:$I,MATCH($B508,學生名單!$H:$H,0),5),"")</f>
        <v/>
      </c>
      <c r="G508" s="60" t="str">
        <f>IFERROR(INDEX(學生名單!$B:$I,MATCH($B508,學生名單!$H:$H,0),2),"")</f>
        <v/>
      </c>
      <c r="H508" s="61" t="str">
        <f>IFERROR(VLOOKUP($D508,大三學分表!$G:$J,2,FALSE),"")</f>
        <v/>
      </c>
      <c r="I508" s="61" t="str">
        <f>IFERROR(VLOOKUP($D508,大三學分表!$G:$J,4,FALSE),"")</f>
        <v/>
      </c>
      <c r="J508" s="64"/>
      <c r="K508" s="64"/>
      <c r="L508" s="65"/>
      <c r="M508" s="66"/>
      <c r="N508" s="62" t="str">
        <f>IFERROR(INDEX(學生名單!$B:$I,MATCH($B508,學生名單!$H:$H,0),8),"")</f>
        <v/>
      </c>
      <c r="O508" s="66"/>
    </row>
    <row r="509" spans="1:15" s="67" customFormat="1">
      <c r="A509" s="60" t="str">
        <f>IFERROR(INDEX(學生名單!$B:$I,MATCH($B509,學生名單!$H:$H,0),1),"")</f>
        <v/>
      </c>
      <c r="C509" s="87"/>
      <c r="D509" s="74"/>
      <c r="E509" s="60" t="str">
        <f>IFERROR(INDEX(學生名單!$B:$I,MATCH($B509,學生名單!$H:$H,0),7),"")</f>
        <v/>
      </c>
      <c r="F509" s="60" t="str">
        <f>IFERROR(INDEX(學生名單!$B:$I,MATCH($B509,學生名單!$H:$H,0),5),"")</f>
        <v/>
      </c>
      <c r="G509" s="60" t="str">
        <f>IFERROR(INDEX(學生名單!$B:$I,MATCH($B509,學生名單!$H:$H,0),2),"")</f>
        <v/>
      </c>
      <c r="H509" s="61" t="str">
        <f>IFERROR(VLOOKUP($D509,大三學分表!$G:$J,2,FALSE),"")</f>
        <v/>
      </c>
      <c r="I509" s="61" t="str">
        <f>IFERROR(VLOOKUP($D509,大三學分表!$G:$J,4,FALSE),"")</f>
        <v/>
      </c>
      <c r="J509" s="64"/>
      <c r="K509" s="64"/>
      <c r="L509" s="65"/>
      <c r="M509" s="66"/>
      <c r="N509" s="62" t="str">
        <f>IFERROR(INDEX(學生名單!$B:$I,MATCH($B509,學生名單!$H:$H,0),8),"")</f>
        <v/>
      </c>
      <c r="O509" s="66"/>
    </row>
    <row r="510" spans="1:15" s="67" customFormat="1">
      <c r="A510" s="60" t="str">
        <f>IFERROR(INDEX(學生名單!$B:$I,MATCH($B510,學生名單!$H:$H,0),1),"")</f>
        <v/>
      </c>
      <c r="C510" s="87"/>
      <c r="D510" s="74"/>
      <c r="E510" s="60" t="str">
        <f>IFERROR(INDEX(學生名單!$B:$I,MATCH($B510,學生名單!$H:$H,0),7),"")</f>
        <v/>
      </c>
      <c r="F510" s="60" t="str">
        <f>IFERROR(INDEX(學生名單!$B:$I,MATCH($B510,學生名單!$H:$H,0),5),"")</f>
        <v/>
      </c>
      <c r="G510" s="60" t="str">
        <f>IFERROR(INDEX(學生名單!$B:$I,MATCH($B510,學生名單!$H:$H,0),2),"")</f>
        <v/>
      </c>
      <c r="H510" s="61" t="str">
        <f>IFERROR(VLOOKUP($D510,大三學分表!$G:$J,2,FALSE),"")</f>
        <v/>
      </c>
      <c r="I510" s="61" t="str">
        <f>IFERROR(VLOOKUP($D510,大三學分表!$G:$J,4,FALSE),"")</f>
        <v/>
      </c>
      <c r="J510" s="64"/>
      <c r="K510" s="64"/>
      <c r="L510" s="65"/>
      <c r="M510" s="66"/>
      <c r="N510" s="62" t="str">
        <f>IFERROR(INDEX(學生名單!$B:$I,MATCH($B510,學生名單!$H:$H,0),8),"")</f>
        <v/>
      </c>
      <c r="O510" s="66"/>
    </row>
    <row r="511" spans="1:15" s="67" customFormat="1">
      <c r="A511" s="60" t="str">
        <f>IFERROR(INDEX(學生名單!$B:$I,MATCH($B511,學生名單!$H:$H,0),1),"")</f>
        <v/>
      </c>
      <c r="C511" s="87"/>
      <c r="D511" s="74"/>
      <c r="E511" s="60" t="str">
        <f>IFERROR(INDEX(學生名單!$B:$I,MATCH($B511,學生名單!$H:$H,0),7),"")</f>
        <v/>
      </c>
      <c r="F511" s="60" t="str">
        <f>IFERROR(INDEX(學生名單!$B:$I,MATCH($B511,學生名單!$H:$H,0),5),"")</f>
        <v/>
      </c>
      <c r="G511" s="60" t="str">
        <f>IFERROR(INDEX(學生名單!$B:$I,MATCH($B511,學生名單!$H:$H,0),2),"")</f>
        <v/>
      </c>
      <c r="H511" s="61" t="str">
        <f>IFERROR(VLOOKUP($D511,大三學分表!$G:$J,2,FALSE),"")</f>
        <v/>
      </c>
      <c r="I511" s="61" t="str">
        <f>IFERROR(VLOOKUP($D511,大三學分表!$G:$J,4,FALSE),"")</f>
        <v/>
      </c>
      <c r="J511" s="64"/>
      <c r="K511" s="64"/>
      <c r="L511" s="65"/>
      <c r="M511" s="66"/>
      <c r="N511" s="62" t="str">
        <f>IFERROR(INDEX(學生名單!$B:$I,MATCH($B511,學生名單!$H:$H,0),8),"")</f>
        <v/>
      </c>
      <c r="O511" s="66"/>
    </row>
    <row r="512" spans="1:15" s="67" customFormat="1">
      <c r="A512" s="60" t="str">
        <f>IFERROR(INDEX(學生名單!$B:$I,MATCH($B512,學生名單!$H:$H,0),1),"")</f>
        <v/>
      </c>
      <c r="C512" s="87"/>
      <c r="D512" s="74"/>
      <c r="E512" s="60" t="str">
        <f>IFERROR(INDEX(學生名單!$B:$I,MATCH($B512,學生名單!$H:$H,0),7),"")</f>
        <v/>
      </c>
      <c r="F512" s="60" t="str">
        <f>IFERROR(INDEX(學生名單!$B:$I,MATCH($B512,學生名單!$H:$H,0),5),"")</f>
        <v/>
      </c>
      <c r="G512" s="60" t="str">
        <f>IFERROR(INDEX(學生名單!$B:$I,MATCH($B512,學生名單!$H:$H,0),2),"")</f>
        <v/>
      </c>
      <c r="H512" s="61" t="str">
        <f>IFERROR(VLOOKUP($D512,大三學分表!$G:$J,2,FALSE),"")</f>
        <v/>
      </c>
      <c r="I512" s="61" t="str">
        <f>IFERROR(VLOOKUP($D512,大三學分表!$G:$J,4,FALSE),"")</f>
        <v/>
      </c>
      <c r="J512" s="64"/>
      <c r="K512" s="64"/>
      <c r="L512" s="65"/>
      <c r="M512" s="66"/>
      <c r="N512" s="62" t="str">
        <f>IFERROR(INDEX(學生名單!$B:$I,MATCH($B512,學生名單!$H:$H,0),8),"")</f>
        <v/>
      </c>
      <c r="O512" s="66"/>
    </row>
    <row r="513" spans="1:15" s="67" customFormat="1">
      <c r="A513" s="60" t="str">
        <f>IFERROR(INDEX(學生名單!$B:$I,MATCH($B513,學生名單!$H:$H,0),1),"")</f>
        <v/>
      </c>
      <c r="C513" s="87"/>
      <c r="D513" s="74"/>
      <c r="E513" s="60" t="str">
        <f>IFERROR(INDEX(學生名單!$B:$I,MATCH($B513,學生名單!$H:$H,0),7),"")</f>
        <v/>
      </c>
      <c r="F513" s="60" t="str">
        <f>IFERROR(INDEX(學生名單!$B:$I,MATCH($B513,學生名單!$H:$H,0),5),"")</f>
        <v/>
      </c>
      <c r="G513" s="60" t="str">
        <f>IFERROR(INDEX(學生名單!$B:$I,MATCH($B513,學生名單!$H:$H,0),2),"")</f>
        <v/>
      </c>
      <c r="H513" s="61" t="str">
        <f>IFERROR(VLOOKUP($D513,大三學分表!$G:$J,2,FALSE),"")</f>
        <v/>
      </c>
      <c r="I513" s="61" t="str">
        <f>IFERROR(VLOOKUP($D513,大三學分表!$G:$J,4,FALSE),"")</f>
        <v/>
      </c>
      <c r="J513" s="64"/>
      <c r="K513" s="64"/>
      <c r="L513" s="65"/>
      <c r="M513" s="66"/>
      <c r="N513" s="62" t="str">
        <f>IFERROR(INDEX(學生名單!$B:$I,MATCH($B513,學生名單!$H:$H,0),8),"")</f>
        <v/>
      </c>
      <c r="O513" s="66"/>
    </row>
    <row r="514" spans="1:15" s="67" customFormat="1">
      <c r="A514" s="60" t="str">
        <f>IFERROR(INDEX(學生名單!$B:$I,MATCH($B514,學生名單!$H:$H,0),1),"")</f>
        <v/>
      </c>
      <c r="C514" s="87"/>
      <c r="D514" s="74"/>
      <c r="E514" s="60" t="str">
        <f>IFERROR(INDEX(學生名單!$B:$I,MATCH($B514,學生名單!$H:$H,0),7),"")</f>
        <v/>
      </c>
      <c r="F514" s="60" t="str">
        <f>IFERROR(INDEX(學生名單!$B:$I,MATCH($B514,學生名單!$H:$H,0),5),"")</f>
        <v/>
      </c>
      <c r="G514" s="60" t="str">
        <f>IFERROR(INDEX(學生名單!$B:$I,MATCH($B514,學生名單!$H:$H,0),2),"")</f>
        <v/>
      </c>
      <c r="H514" s="61" t="str">
        <f>IFERROR(VLOOKUP($D514,大三學分表!$G:$J,2,FALSE),"")</f>
        <v/>
      </c>
      <c r="I514" s="61" t="str">
        <f>IFERROR(VLOOKUP($D514,大三學分表!$G:$J,4,FALSE),"")</f>
        <v/>
      </c>
      <c r="J514" s="64"/>
      <c r="K514" s="64"/>
      <c r="L514" s="65"/>
      <c r="M514" s="66"/>
      <c r="N514" s="62" t="str">
        <f>IFERROR(INDEX(學生名單!$B:$I,MATCH($B514,學生名單!$H:$H,0),8),"")</f>
        <v/>
      </c>
      <c r="O514" s="66"/>
    </row>
    <row r="515" spans="1:15" s="67" customFormat="1">
      <c r="A515" s="60" t="str">
        <f>IFERROR(INDEX(學生名單!$B:$I,MATCH($B515,學生名單!$H:$H,0),1),"")</f>
        <v/>
      </c>
      <c r="C515" s="87"/>
      <c r="D515" s="74"/>
      <c r="E515" s="60" t="str">
        <f>IFERROR(INDEX(學生名單!$B:$I,MATCH($B515,學生名單!$H:$H,0),7),"")</f>
        <v/>
      </c>
      <c r="F515" s="60" t="str">
        <f>IFERROR(INDEX(學生名單!$B:$I,MATCH($B515,學生名單!$H:$H,0),5),"")</f>
        <v/>
      </c>
      <c r="G515" s="60" t="str">
        <f>IFERROR(INDEX(學生名單!$B:$I,MATCH($B515,學生名單!$H:$H,0),2),"")</f>
        <v/>
      </c>
      <c r="H515" s="61" t="str">
        <f>IFERROR(VLOOKUP($D515,大三學分表!$G:$J,2,FALSE),"")</f>
        <v/>
      </c>
      <c r="I515" s="61" t="str">
        <f>IFERROR(VLOOKUP($D515,大三學分表!$G:$J,4,FALSE),"")</f>
        <v/>
      </c>
      <c r="J515" s="64"/>
      <c r="K515" s="64"/>
      <c r="L515" s="65"/>
      <c r="M515" s="66"/>
      <c r="N515" s="62" t="str">
        <f>IFERROR(INDEX(學生名單!$B:$I,MATCH($B515,學生名單!$H:$H,0),8),"")</f>
        <v/>
      </c>
      <c r="O515" s="66"/>
    </row>
    <row r="516" spans="1:15" s="67" customFormat="1">
      <c r="A516" s="60" t="str">
        <f>IFERROR(INDEX(學生名單!$B:$I,MATCH($B516,學生名單!$H:$H,0),1),"")</f>
        <v/>
      </c>
      <c r="C516" s="87"/>
      <c r="D516" s="74"/>
      <c r="E516" s="60" t="str">
        <f>IFERROR(INDEX(學生名單!$B:$I,MATCH($B516,學生名單!$H:$H,0),7),"")</f>
        <v/>
      </c>
      <c r="F516" s="60" t="str">
        <f>IFERROR(INDEX(學生名單!$B:$I,MATCH($B516,學生名單!$H:$H,0),5),"")</f>
        <v/>
      </c>
      <c r="G516" s="60" t="str">
        <f>IFERROR(INDEX(學生名單!$B:$I,MATCH($B516,學生名單!$H:$H,0),2),"")</f>
        <v/>
      </c>
      <c r="H516" s="61" t="str">
        <f>IFERROR(VLOOKUP($D516,大三學分表!$G:$J,2,FALSE),"")</f>
        <v/>
      </c>
      <c r="I516" s="61" t="str">
        <f>IFERROR(VLOOKUP($D516,大三學分表!$G:$J,4,FALSE),"")</f>
        <v/>
      </c>
      <c r="J516" s="64"/>
      <c r="K516" s="64"/>
      <c r="L516" s="65"/>
      <c r="M516" s="66"/>
      <c r="N516" s="62" t="str">
        <f>IFERROR(INDEX(學生名單!$B:$I,MATCH($B516,學生名單!$H:$H,0),8),"")</f>
        <v/>
      </c>
      <c r="O516" s="66"/>
    </row>
    <row r="517" spans="1:15" s="67" customFormat="1">
      <c r="A517" s="60" t="str">
        <f>IFERROR(INDEX(學生名單!$B:$I,MATCH($B517,學生名單!$H:$H,0),1),"")</f>
        <v/>
      </c>
      <c r="C517" s="87"/>
      <c r="D517" s="74"/>
      <c r="E517" s="60" t="str">
        <f>IFERROR(INDEX(學生名單!$B:$I,MATCH($B517,學生名單!$H:$H,0),7),"")</f>
        <v/>
      </c>
      <c r="F517" s="60" t="str">
        <f>IFERROR(INDEX(學生名單!$B:$I,MATCH($B517,學生名單!$H:$H,0),5),"")</f>
        <v/>
      </c>
      <c r="G517" s="60" t="str">
        <f>IFERROR(INDEX(學生名單!$B:$I,MATCH($B517,學生名單!$H:$H,0),2),"")</f>
        <v/>
      </c>
      <c r="H517" s="61" t="str">
        <f>IFERROR(VLOOKUP($D517,大三學分表!$G:$J,2,FALSE),"")</f>
        <v/>
      </c>
      <c r="I517" s="61" t="str">
        <f>IFERROR(VLOOKUP($D517,大三學分表!$G:$J,4,FALSE),"")</f>
        <v/>
      </c>
      <c r="J517" s="64"/>
      <c r="K517" s="64"/>
      <c r="L517" s="65"/>
      <c r="M517" s="66"/>
      <c r="N517" s="62" t="str">
        <f>IFERROR(INDEX(學生名單!$B:$I,MATCH($B517,學生名單!$H:$H,0),8),"")</f>
        <v/>
      </c>
      <c r="O517" s="66"/>
    </row>
    <row r="518" spans="1:15" s="67" customFormat="1">
      <c r="A518" s="60" t="str">
        <f>IFERROR(INDEX(學生名單!$B:$I,MATCH($B518,學生名單!$H:$H,0),1),"")</f>
        <v/>
      </c>
      <c r="C518" s="87"/>
      <c r="D518" s="74"/>
      <c r="E518" s="60" t="str">
        <f>IFERROR(INDEX(學生名單!$B:$I,MATCH($B518,學生名單!$H:$H,0),7),"")</f>
        <v/>
      </c>
      <c r="F518" s="60" t="str">
        <f>IFERROR(INDEX(學生名單!$B:$I,MATCH($B518,學生名單!$H:$H,0),5),"")</f>
        <v/>
      </c>
      <c r="G518" s="60" t="str">
        <f>IFERROR(INDEX(學生名單!$B:$I,MATCH($B518,學生名單!$H:$H,0),2),"")</f>
        <v/>
      </c>
      <c r="H518" s="61" t="str">
        <f>IFERROR(VLOOKUP($D518,大三學分表!$G:$J,2,FALSE),"")</f>
        <v/>
      </c>
      <c r="I518" s="61" t="str">
        <f>IFERROR(VLOOKUP($D518,大三學分表!$G:$J,4,FALSE),"")</f>
        <v/>
      </c>
      <c r="J518" s="64"/>
      <c r="K518" s="64"/>
      <c r="L518" s="65"/>
      <c r="M518" s="66"/>
      <c r="N518" s="62" t="str">
        <f>IFERROR(INDEX(學生名單!$B:$I,MATCH($B518,學生名單!$H:$H,0),8),"")</f>
        <v/>
      </c>
      <c r="O518" s="66"/>
    </row>
    <row r="519" spans="1:15" s="67" customFormat="1">
      <c r="A519" s="60" t="str">
        <f>IFERROR(INDEX(學生名單!$B:$I,MATCH($B519,學生名單!$H:$H,0),1),"")</f>
        <v/>
      </c>
      <c r="C519" s="87"/>
      <c r="D519" s="74"/>
      <c r="E519" s="60" t="str">
        <f>IFERROR(INDEX(學生名單!$B:$I,MATCH($B519,學生名單!$H:$H,0),7),"")</f>
        <v/>
      </c>
      <c r="F519" s="60" t="str">
        <f>IFERROR(INDEX(學生名單!$B:$I,MATCH($B519,學生名單!$H:$H,0),5),"")</f>
        <v/>
      </c>
      <c r="G519" s="60" t="str">
        <f>IFERROR(INDEX(學生名單!$B:$I,MATCH($B519,學生名單!$H:$H,0),2),"")</f>
        <v/>
      </c>
      <c r="H519" s="61" t="str">
        <f>IFERROR(VLOOKUP($D519,大三學分表!$G:$J,2,FALSE),"")</f>
        <v/>
      </c>
      <c r="I519" s="61" t="str">
        <f>IFERROR(VLOOKUP($D519,大三學分表!$G:$J,4,FALSE),"")</f>
        <v/>
      </c>
      <c r="J519" s="64"/>
      <c r="K519" s="64"/>
      <c r="L519" s="65"/>
      <c r="M519" s="66"/>
      <c r="N519" s="62" t="str">
        <f>IFERROR(INDEX(學生名單!$B:$I,MATCH($B519,學生名單!$H:$H,0),8),"")</f>
        <v/>
      </c>
      <c r="O519" s="66"/>
    </row>
    <row r="520" spans="1:15" s="67" customFormat="1">
      <c r="A520" s="60" t="str">
        <f>IFERROR(INDEX(學生名單!$B:$I,MATCH($B520,學生名單!$H:$H,0),1),"")</f>
        <v/>
      </c>
      <c r="C520" s="87"/>
      <c r="D520" s="74"/>
      <c r="E520" s="60" t="str">
        <f>IFERROR(INDEX(學生名單!$B:$I,MATCH($B520,學生名單!$H:$H,0),7),"")</f>
        <v/>
      </c>
      <c r="F520" s="60" t="str">
        <f>IFERROR(INDEX(學生名單!$B:$I,MATCH($B520,學生名單!$H:$H,0),5),"")</f>
        <v/>
      </c>
      <c r="G520" s="60" t="str">
        <f>IFERROR(INDEX(學生名單!$B:$I,MATCH($B520,學生名單!$H:$H,0),2),"")</f>
        <v/>
      </c>
      <c r="H520" s="61" t="str">
        <f>IFERROR(VLOOKUP($D520,大三學分表!$G:$J,2,FALSE),"")</f>
        <v/>
      </c>
      <c r="I520" s="61" t="str">
        <f>IFERROR(VLOOKUP($D520,大三學分表!$G:$J,4,FALSE),"")</f>
        <v/>
      </c>
      <c r="J520" s="64"/>
      <c r="K520" s="64"/>
      <c r="L520" s="65"/>
      <c r="M520" s="66"/>
      <c r="N520" s="62" t="str">
        <f>IFERROR(INDEX(學生名單!$B:$I,MATCH($B520,學生名單!$H:$H,0),8),"")</f>
        <v/>
      </c>
      <c r="O520" s="66"/>
    </row>
    <row r="521" spans="1:15" s="67" customFormat="1">
      <c r="A521" s="60" t="str">
        <f>IFERROR(INDEX(學生名單!$B:$I,MATCH($B521,學生名單!$H:$H,0),1),"")</f>
        <v/>
      </c>
      <c r="C521" s="87"/>
      <c r="D521" s="74"/>
      <c r="E521" s="60" t="str">
        <f>IFERROR(INDEX(學生名單!$B:$I,MATCH($B521,學生名單!$H:$H,0),7),"")</f>
        <v/>
      </c>
      <c r="F521" s="60" t="str">
        <f>IFERROR(INDEX(學生名單!$B:$I,MATCH($B521,學生名單!$H:$H,0),5),"")</f>
        <v/>
      </c>
      <c r="G521" s="60" t="str">
        <f>IFERROR(INDEX(學生名單!$B:$I,MATCH($B521,學生名單!$H:$H,0),2),"")</f>
        <v/>
      </c>
      <c r="H521" s="61" t="str">
        <f>IFERROR(VLOOKUP($D521,大三學分表!$G:$J,2,FALSE),"")</f>
        <v/>
      </c>
      <c r="I521" s="61" t="str">
        <f>IFERROR(VLOOKUP($D521,大三學分表!$G:$J,4,FALSE),"")</f>
        <v/>
      </c>
      <c r="J521" s="64"/>
      <c r="K521" s="64"/>
      <c r="L521" s="65"/>
      <c r="M521" s="66"/>
      <c r="N521" s="62" t="str">
        <f>IFERROR(INDEX(學生名單!$B:$I,MATCH($B521,學生名單!$H:$H,0),8),"")</f>
        <v/>
      </c>
      <c r="O521" s="66"/>
    </row>
    <row r="522" spans="1:15" s="67" customFormat="1">
      <c r="A522" s="60" t="str">
        <f>IFERROR(INDEX(學生名單!$B:$I,MATCH($B522,學生名單!$H:$H,0),1),"")</f>
        <v/>
      </c>
      <c r="C522" s="87"/>
      <c r="D522" s="74"/>
      <c r="E522" s="60" t="str">
        <f>IFERROR(INDEX(學生名單!$B:$I,MATCH($B522,學生名單!$H:$H,0),7),"")</f>
        <v/>
      </c>
      <c r="F522" s="60" t="str">
        <f>IFERROR(INDEX(學生名單!$B:$I,MATCH($B522,學生名單!$H:$H,0),5),"")</f>
        <v/>
      </c>
      <c r="G522" s="60" t="str">
        <f>IFERROR(INDEX(學生名單!$B:$I,MATCH($B522,學生名單!$H:$H,0),2),"")</f>
        <v/>
      </c>
      <c r="H522" s="61" t="str">
        <f>IFERROR(VLOOKUP($D522,大三學分表!$G:$J,2,FALSE),"")</f>
        <v/>
      </c>
      <c r="I522" s="61" t="str">
        <f>IFERROR(VLOOKUP($D522,大三學分表!$G:$J,4,FALSE),"")</f>
        <v/>
      </c>
      <c r="J522" s="64"/>
      <c r="K522" s="64"/>
      <c r="L522" s="65"/>
      <c r="M522" s="66"/>
      <c r="N522" s="62" t="str">
        <f>IFERROR(INDEX(學生名單!$B:$I,MATCH($B522,學生名單!$H:$H,0),8),"")</f>
        <v/>
      </c>
      <c r="O522" s="66"/>
    </row>
    <row r="523" spans="1:15" s="67" customFormat="1">
      <c r="A523" s="60" t="str">
        <f>IFERROR(INDEX(學生名單!$B:$I,MATCH($B523,學生名單!$H:$H,0),1),"")</f>
        <v/>
      </c>
      <c r="C523" s="87"/>
      <c r="D523" s="74"/>
      <c r="E523" s="60" t="str">
        <f>IFERROR(INDEX(學生名單!$B:$I,MATCH($B523,學生名單!$H:$H,0),7),"")</f>
        <v/>
      </c>
      <c r="F523" s="60" t="str">
        <f>IFERROR(INDEX(學生名單!$B:$I,MATCH($B523,學生名單!$H:$H,0),5),"")</f>
        <v/>
      </c>
      <c r="G523" s="60" t="str">
        <f>IFERROR(INDEX(學生名單!$B:$I,MATCH($B523,學生名單!$H:$H,0),2),"")</f>
        <v/>
      </c>
      <c r="H523" s="61" t="str">
        <f>IFERROR(VLOOKUP($D523,大三學分表!$G:$J,2,FALSE),"")</f>
        <v/>
      </c>
      <c r="I523" s="61" t="str">
        <f>IFERROR(VLOOKUP($D523,大三學分表!$G:$J,4,FALSE),"")</f>
        <v/>
      </c>
      <c r="J523" s="64"/>
      <c r="K523" s="64"/>
      <c r="L523" s="65"/>
      <c r="M523" s="66"/>
      <c r="N523" s="62" t="str">
        <f>IFERROR(INDEX(學生名單!$B:$I,MATCH($B523,學生名單!$H:$H,0),8),"")</f>
        <v/>
      </c>
      <c r="O523" s="66"/>
    </row>
    <row r="524" spans="1:15" s="67" customFormat="1">
      <c r="A524" s="60" t="str">
        <f>IFERROR(INDEX(學生名單!$B:$I,MATCH($B524,學生名單!$H:$H,0),1),"")</f>
        <v/>
      </c>
      <c r="C524" s="87"/>
      <c r="D524" s="74"/>
      <c r="E524" s="60" t="str">
        <f>IFERROR(INDEX(學生名單!$B:$I,MATCH($B524,學生名單!$H:$H,0),7),"")</f>
        <v/>
      </c>
      <c r="F524" s="60" t="str">
        <f>IFERROR(INDEX(學生名單!$B:$I,MATCH($B524,學生名單!$H:$H,0),5),"")</f>
        <v/>
      </c>
      <c r="G524" s="60" t="str">
        <f>IFERROR(INDEX(學生名單!$B:$I,MATCH($B524,學生名單!$H:$H,0),2),"")</f>
        <v/>
      </c>
      <c r="H524" s="61" t="str">
        <f>IFERROR(VLOOKUP($D524,大三學分表!$G:$J,2,FALSE),"")</f>
        <v/>
      </c>
      <c r="I524" s="61" t="str">
        <f>IFERROR(VLOOKUP($D524,大三學分表!$G:$J,4,FALSE),"")</f>
        <v/>
      </c>
      <c r="J524" s="64"/>
      <c r="K524" s="64"/>
      <c r="L524" s="65"/>
      <c r="M524" s="66"/>
      <c r="N524" s="62" t="str">
        <f>IFERROR(INDEX(學生名單!$B:$I,MATCH($B524,學生名單!$H:$H,0),8),"")</f>
        <v/>
      </c>
      <c r="O524" s="66"/>
    </row>
    <row r="525" spans="1:15" s="67" customFormat="1">
      <c r="A525" s="60" t="str">
        <f>IFERROR(INDEX(學生名單!$B:$I,MATCH($B525,學生名單!$H:$H,0),1),"")</f>
        <v/>
      </c>
      <c r="C525" s="87"/>
      <c r="D525" s="74"/>
      <c r="E525" s="60" t="str">
        <f>IFERROR(INDEX(學生名單!$B:$I,MATCH($B525,學生名單!$H:$H,0),7),"")</f>
        <v/>
      </c>
      <c r="F525" s="60" t="str">
        <f>IFERROR(INDEX(學生名單!$B:$I,MATCH($B525,學生名單!$H:$H,0),5),"")</f>
        <v/>
      </c>
      <c r="G525" s="60" t="str">
        <f>IFERROR(INDEX(學生名單!$B:$I,MATCH($B525,學生名單!$H:$H,0),2),"")</f>
        <v/>
      </c>
      <c r="H525" s="61" t="str">
        <f>IFERROR(VLOOKUP($D525,大三學分表!$G:$J,2,FALSE),"")</f>
        <v/>
      </c>
      <c r="I525" s="61" t="str">
        <f>IFERROR(VLOOKUP($D525,大三學分表!$G:$J,4,FALSE),"")</f>
        <v/>
      </c>
      <c r="J525" s="64"/>
      <c r="K525" s="64"/>
      <c r="L525" s="65"/>
      <c r="M525" s="66"/>
      <c r="N525" s="62" t="str">
        <f>IFERROR(INDEX(學生名單!$B:$I,MATCH($B525,學生名單!$H:$H,0),8),"")</f>
        <v/>
      </c>
      <c r="O525" s="66"/>
    </row>
    <row r="526" spans="1:15" s="67" customFormat="1">
      <c r="A526" s="60" t="str">
        <f>IFERROR(INDEX(學生名單!$B:$I,MATCH($B526,學生名單!$H:$H,0),1),"")</f>
        <v/>
      </c>
      <c r="C526" s="87"/>
      <c r="D526" s="74"/>
      <c r="E526" s="60" t="str">
        <f>IFERROR(INDEX(學生名單!$B:$I,MATCH($B526,學生名單!$H:$H,0),7),"")</f>
        <v/>
      </c>
      <c r="F526" s="60" t="str">
        <f>IFERROR(INDEX(學生名單!$B:$I,MATCH($B526,學生名單!$H:$H,0),5),"")</f>
        <v/>
      </c>
      <c r="G526" s="60" t="str">
        <f>IFERROR(INDEX(學生名單!$B:$I,MATCH($B526,學生名單!$H:$H,0),2),"")</f>
        <v/>
      </c>
      <c r="H526" s="61" t="str">
        <f>IFERROR(VLOOKUP($D526,大三學分表!$G:$J,2,FALSE),"")</f>
        <v/>
      </c>
      <c r="I526" s="61" t="str">
        <f>IFERROR(VLOOKUP($D526,大三學分表!$G:$J,4,FALSE),"")</f>
        <v/>
      </c>
      <c r="J526" s="64"/>
      <c r="K526" s="64"/>
      <c r="L526" s="65"/>
      <c r="M526" s="66"/>
      <c r="N526" s="62" t="str">
        <f>IFERROR(INDEX(學生名單!$B:$I,MATCH($B526,學生名單!$H:$H,0),8),"")</f>
        <v/>
      </c>
      <c r="O526" s="66"/>
    </row>
    <row r="527" spans="1:15" s="67" customFormat="1">
      <c r="A527" s="60" t="str">
        <f>IFERROR(INDEX(學生名單!$B:$I,MATCH($B527,學生名單!$H:$H,0),1),"")</f>
        <v/>
      </c>
      <c r="C527" s="87"/>
      <c r="D527" s="74"/>
      <c r="E527" s="60" t="str">
        <f>IFERROR(INDEX(學生名單!$B:$I,MATCH($B527,學生名單!$H:$H,0),7),"")</f>
        <v/>
      </c>
      <c r="F527" s="60" t="str">
        <f>IFERROR(INDEX(學生名單!$B:$I,MATCH($B527,學生名單!$H:$H,0),5),"")</f>
        <v/>
      </c>
      <c r="G527" s="60" t="str">
        <f>IFERROR(INDEX(學生名單!$B:$I,MATCH($B527,學生名單!$H:$H,0),2),"")</f>
        <v/>
      </c>
      <c r="H527" s="61" t="str">
        <f>IFERROR(VLOOKUP($D527,大三學分表!$G:$J,2,FALSE),"")</f>
        <v/>
      </c>
      <c r="I527" s="61" t="str">
        <f>IFERROR(VLOOKUP($D527,大三學分表!$G:$J,4,FALSE),"")</f>
        <v/>
      </c>
      <c r="J527" s="64"/>
      <c r="K527" s="64"/>
      <c r="L527" s="65"/>
      <c r="M527" s="66"/>
      <c r="N527" s="62" t="str">
        <f>IFERROR(INDEX(學生名單!$B:$I,MATCH($B527,學生名單!$H:$H,0),8),"")</f>
        <v/>
      </c>
      <c r="O527" s="66"/>
    </row>
    <row r="528" spans="1:15" s="67" customFormat="1">
      <c r="A528" s="60" t="str">
        <f>IFERROR(INDEX(學生名單!$B:$I,MATCH($B528,學生名單!$H:$H,0),1),"")</f>
        <v/>
      </c>
      <c r="C528" s="87"/>
      <c r="D528" s="74"/>
      <c r="E528" s="60" t="str">
        <f>IFERROR(INDEX(學生名單!$B:$I,MATCH($B528,學生名單!$H:$H,0),7),"")</f>
        <v/>
      </c>
      <c r="F528" s="60" t="str">
        <f>IFERROR(INDEX(學生名單!$B:$I,MATCH($B528,學生名單!$H:$H,0),5),"")</f>
        <v/>
      </c>
      <c r="G528" s="60" t="str">
        <f>IFERROR(INDEX(學生名單!$B:$I,MATCH($B528,學生名單!$H:$H,0),2),"")</f>
        <v/>
      </c>
      <c r="H528" s="61" t="str">
        <f>IFERROR(VLOOKUP($D528,大三學分表!$G:$J,2,FALSE),"")</f>
        <v/>
      </c>
      <c r="I528" s="61" t="str">
        <f>IFERROR(VLOOKUP($D528,大三學分表!$G:$J,4,FALSE),"")</f>
        <v/>
      </c>
      <c r="J528" s="64"/>
      <c r="K528" s="64"/>
      <c r="L528" s="65"/>
      <c r="M528" s="66"/>
      <c r="N528" s="62" t="str">
        <f>IFERROR(INDEX(學生名單!$B:$I,MATCH($B528,學生名單!$H:$H,0),8),"")</f>
        <v/>
      </c>
      <c r="O528" s="66"/>
    </row>
    <row r="529" spans="1:15" s="67" customFormat="1">
      <c r="A529" s="60" t="str">
        <f>IFERROR(INDEX(學生名單!$B:$I,MATCH($B529,學生名單!$H:$H,0),1),"")</f>
        <v/>
      </c>
      <c r="C529" s="87"/>
      <c r="D529" s="74"/>
      <c r="E529" s="60" t="str">
        <f>IFERROR(INDEX(學生名單!$B:$I,MATCH($B529,學生名單!$H:$H,0),7),"")</f>
        <v/>
      </c>
      <c r="F529" s="60" t="str">
        <f>IFERROR(INDEX(學生名單!$B:$I,MATCH($B529,學生名單!$H:$H,0),5),"")</f>
        <v/>
      </c>
      <c r="G529" s="60" t="str">
        <f>IFERROR(INDEX(學生名單!$B:$I,MATCH($B529,學生名單!$H:$H,0),2),"")</f>
        <v/>
      </c>
      <c r="H529" s="61" t="str">
        <f>IFERROR(VLOOKUP($D529,大三學分表!$G:$J,2,FALSE),"")</f>
        <v/>
      </c>
      <c r="I529" s="61" t="str">
        <f>IFERROR(VLOOKUP($D529,大三學分表!$G:$J,4,FALSE),"")</f>
        <v/>
      </c>
      <c r="J529" s="64"/>
      <c r="K529" s="64"/>
      <c r="L529" s="65"/>
      <c r="M529" s="66"/>
      <c r="N529" s="62" t="str">
        <f>IFERROR(INDEX(學生名單!$B:$I,MATCH($B529,學生名單!$H:$H,0),8),"")</f>
        <v/>
      </c>
      <c r="O529" s="66"/>
    </row>
    <row r="530" spans="1:15" s="67" customFormat="1">
      <c r="A530" s="60" t="str">
        <f>IFERROR(INDEX(學生名單!$B:$I,MATCH($B530,學生名單!$H:$H,0),1),"")</f>
        <v/>
      </c>
      <c r="C530" s="87"/>
      <c r="D530" s="74"/>
      <c r="E530" s="60" t="str">
        <f>IFERROR(INDEX(學生名單!$B:$I,MATCH($B530,學生名單!$H:$H,0),7),"")</f>
        <v/>
      </c>
      <c r="F530" s="60" t="str">
        <f>IFERROR(INDEX(學生名單!$B:$I,MATCH($B530,學生名單!$H:$H,0),5),"")</f>
        <v/>
      </c>
      <c r="G530" s="60" t="str">
        <f>IFERROR(INDEX(學生名單!$B:$I,MATCH($B530,學生名單!$H:$H,0),2),"")</f>
        <v/>
      </c>
      <c r="H530" s="61" t="str">
        <f>IFERROR(VLOOKUP($D530,大三學分表!$G:$J,2,FALSE),"")</f>
        <v/>
      </c>
      <c r="I530" s="61" t="str">
        <f>IFERROR(VLOOKUP($D530,大三學分表!$G:$J,4,FALSE),"")</f>
        <v/>
      </c>
      <c r="J530" s="64"/>
      <c r="K530" s="64"/>
      <c r="L530" s="65"/>
      <c r="M530" s="66"/>
      <c r="N530" s="62" t="str">
        <f>IFERROR(INDEX(學生名單!$B:$I,MATCH($B530,學生名單!$H:$H,0),8),"")</f>
        <v/>
      </c>
      <c r="O530" s="66"/>
    </row>
    <row r="531" spans="1:15" s="67" customFormat="1">
      <c r="A531" s="60" t="str">
        <f>IFERROR(INDEX(學生名單!$B:$I,MATCH($B531,學生名單!$H:$H,0),1),"")</f>
        <v/>
      </c>
      <c r="C531" s="87"/>
      <c r="D531" s="74"/>
      <c r="E531" s="60" t="str">
        <f>IFERROR(INDEX(學生名單!$B:$I,MATCH($B531,學生名單!$H:$H,0),7),"")</f>
        <v/>
      </c>
      <c r="F531" s="60" t="str">
        <f>IFERROR(INDEX(學生名單!$B:$I,MATCH($B531,學生名單!$H:$H,0),5),"")</f>
        <v/>
      </c>
      <c r="G531" s="60" t="str">
        <f>IFERROR(INDEX(學生名單!$B:$I,MATCH($B531,學生名單!$H:$H,0),2),"")</f>
        <v/>
      </c>
      <c r="H531" s="61" t="str">
        <f>IFERROR(VLOOKUP($D531,大三學分表!$G:$J,2,FALSE),"")</f>
        <v/>
      </c>
      <c r="I531" s="61" t="str">
        <f>IFERROR(VLOOKUP($D531,大三學分表!$G:$J,4,FALSE),"")</f>
        <v/>
      </c>
      <c r="J531" s="64"/>
      <c r="K531" s="64"/>
      <c r="L531" s="65"/>
      <c r="M531" s="66"/>
      <c r="N531" s="62" t="str">
        <f>IFERROR(INDEX(學生名單!$B:$I,MATCH($B531,學生名單!$H:$H,0),8),"")</f>
        <v/>
      </c>
      <c r="O531" s="66"/>
    </row>
    <row r="532" spans="1:15" s="67" customFormat="1">
      <c r="A532" s="60" t="str">
        <f>IFERROR(INDEX(學生名單!$B:$I,MATCH($B532,學生名單!$H:$H,0),1),"")</f>
        <v/>
      </c>
      <c r="C532" s="87"/>
      <c r="D532" s="74"/>
      <c r="E532" s="60" t="str">
        <f>IFERROR(INDEX(學生名單!$B:$I,MATCH($B532,學生名單!$H:$H,0),7),"")</f>
        <v/>
      </c>
      <c r="F532" s="60" t="str">
        <f>IFERROR(INDEX(學生名單!$B:$I,MATCH($B532,學生名單!$H:$H,0),5),"")</f>
        <v/>
      </c>
      <c r="G532" s="60" t="str">
        <f>IFERROR(INDEX(學生名單!$B:$I,MATCH($B532,學生名單!$H:$H,0),2),"")</f>
        <v/>
      </c>
      <c r="H532" s="61" t="str">
        <f>IFERROR(VLOOKUP($D532,大三學分表!$G:$J,2,FALSE),"")</f>
        <v/>
      </c>
      <c r="I532" s="61" t="str">
        <f>IFERROR(VLOOKUP($D532,大三學分表!$G:$J,4,FALSE),"")</f>
        <v/>
      </c>
      <c r="J532" s="64"/>
      <c r="K532" s="64"/>
      <c r="L532" s="65"/>
      <c r="M532" s="66"/>
      <c r="N532" s="62" t="str">
        <f>IFERROR(INDEX(學生名單!$B:$I,MATCH($B532,學生名單!$H:$H,0),8),"")</f>
        <v/>
      </c>
      <c r="O532" s="66"/>
    </row>
    <row r="533" spans="1:15" s="67" customFormat="1">
      <c r="A533" s="60" t="str">
        <f>IFERROR(INDEX(學生名單!$B:$I,MATCH($B533,學生名單!$H:$H,0),1),"")</f>
        <v/>
      </c>
      <c r="C533" s="87"/>
      <c r="D533" s="74"/>
      <c r="E533" s="60" t="str">
        <f>IFERROR(INDEX(學生名單!$B:$I,MATCH($B533,學生名單!$H:$H,0),7),"")</f>
        <v/>
      </c>
      <c r="F533" s="60" t="str">
        <f>IFERROR(INDEX(學生名單!$B:$I,MATCH($B533,學生名單!$H:$H,0),5),"")</f>
        <v/>
      </c>
      <c r="G533" s="60" t="str">
        <f>IFERROR(INDEX(學生名單!$B:$I,MATCH($B533,學生名單!$H:$H,0),2),"")</f>
        <v/>
      </c>
      <c r="H533" s="61" t="str">
        <f>IFERROR(VLOOKUP($D533,大三學分表!$G:$J,2,FALSE),"")</f>
        <v/>
      </c>
      <c r="I533" s="61" t="str">
        <f>IFERROR(VLOOKUP($D533,大三學分表!$G:$J,4,FALSE),"")</f>
        <v/>
      </c>
      <c r="J533" s="64"/>
      <c r="K533" s="64"/>
      <c r="L533" s="65"/>
      <c r="M533" s="66"/>
      <c r="N533" s="62" t="str">
        <f>IFERROR(INDEX(學生名單!$B:$I,MATCH($B533,學生名單!$H:$H,0),8),"")</f>
        <v/>
      </c>
      <c r="O533" s="66"/>
    </row>
    <row r="534" spans="1:15" s="67" customFormat="1">
      <c r="A534" s="60" t="str">
        <f>IFERROR(INDEX(學生名單!$B:$I,MATCH($B534,學生名單!$H:$H,0),1),"")</f>
        <v/>
      </c>
      <c r="C534" s="87"/>
      <c r="D534" s="74"/>
      <c r="E534" s="60" t="str">
        <f>IFERROR(INDEX(學生名單!$B:$I,MATCH($B534,學生名單!$H:$H,0),7),"")</f>
        <v/>
      </c>
      <c r="F534" s="60" t="str">
        <f>IFERROR(INDEX(學生名單!$B:$I,MATCH($B534,學生名單!$H:$H,0),5),"")</f>
        <v/>
      </c>
      <c r="G534" s="60" t="str">
        <f>IFERROR(INDEX(學生名單!$B:$I,MATCH($B534,學生名單!$H:$H,0),2),"")</f>
        <v/>
      </c>
      <c r="H534" s="61" t="str">
        <f>IFERROR(VLOOKUP($D534,大三學分表!$G:$J,2,FALSE),"")</f>
        <v/>
      </c>
      <c r="I534" s="61" t="str">
        <f>IFERROR(VLOOKUP($D534,大三學分表!$G:$J,4,FALSE),"")</f>
        <v/>
      </c>
      <c r="J534" s="64"/>
      <c r="K534" s="64"/>
      <c r="L534" s="65"/>
      <c r="M534" s="66"/>
      <c r="N534" s="62" t="str">
        <f>IFERROR(INDEX(學生名單!$B:$I,MATCH($B534,學生名單!$H:$H,0),8),"")</f>
        <v/>
      </c>
      <c r="O534" s="66"/>
    </row>
    <row r="535" spans="1:15" s="67" customFormat="1">
      <c r="A535" s="60" t="str">
        <f>IFERROR(INDEX(學生名單!$B:$I,MATCH($B535,學生名單!$H:$H,0),1),"")</f>
        <v/>
      </c>
      <c r="C535" s="87"/>
      <c r="D535" s="74"/>
      <c r="E535" s="60" t="str">
        <f>IFERROR(INDEX(學生名單!$B:$I,MATCH($B535,學生名單!$H:$H,0),7),"")</f>
        <v/>
      </c>
      <c r="F535" s="60" t="str">
        <f>IFERROR(INDEX(學生名單!$B:$I,MATCH($B535,學生名單!$H:$H,0),5),"")</f>
        <v/>
      </c>
      <c r="G535" s="60" t="str">
        <f>IFERROR(INDEX(學生名單!$B:$I,MATCH($B535,學生名單!$H:$H,0),2),"")</f>
        <v/>
      </c>
      <c r="H535" s="61" t="str">
        <f>IFERROR(VLOOKUP($D535,大三學分表!$G:$J,2,FALSE),"")</f>
        <v/>
      </c>
      <c r="I535" s="61" t="str">
        <f>IFERROR(VLOOKUP($D535,大三學分表!$G:$J,4,FALSE),"")</f>
        <v/>
      </c>
      <c r="J535" s="64"/>
      <c r="K535" s="64"/>
      <c r="L535" s="65"/>
      <c r="M535" s="66"/>
      <c r="N535" s="62" t="str">
        <f>IFERROR(INDEX(學生名單!$B:$I,MATCH($B535,學生名單!$H:$H,0),8),"")</f>
        <v/>
      </c>
      <c r="O535" s="66"/>
    </row>
    <row r="536" spans="1:15" s="67" customFormat="1">
      <c r="A536" s="60" t="str">
        <f>IFERROR(INDEX(學生名單!$B:$I,MATCH($B536,學生名單!$H:$H,0),1),"")</f>
        <v/>
      </c>
      <c r="C536" s="87"/>
      <c r="D536" s="74"/>
      <c r="E536" s="60" t="str">
        <f>IFERROR(INDEX(學生名單!$B:$I,MATCH($B536,學生名單!$H:$H,0),7),"")</f>
        <v/>
      </c>
      <c r="F536" s="60" t="str">
        <f>IFERROR(INDEX(學生名單!$B:$I,MATCH($B536,學生名單!$H:$H,0),5),"")</f>
        <v/>
      </c>
      <c r="G536" s="60" t="str">
        <f>IFERROR(INDEX(學生名單!$B:$I,MATCH($B536,學生名單!$H:$H,0),2),"")</f>
        <v/>
      </c>
      <c r="H536" s="61" t="str">
        <f>IFERROR(VLOOKUP($D536,大三學分表!$G:$J,2,FALSE),"")</f>
        <v/>
      </c>
      <c r="I536" s="61" t="str">
        <f>IFERROR(VLOOKUP($D536,大三學分表!$G:$J,4,FALSE),"")</f>
        <v/>
      </c>
      <c r="J536" s="64"/>
      <c r="K536" s="64"/>
      <c r="L536" s="65"/>
      <c r="M536" s="66"/>
      <c r="N536" s="62" t="str">
        <f>IFERROR(INDEX(學生名單!$B:$I,MATCH($B536,學生名單!$H:$H,0),8),"")</f>
        <v/>
      </c>
      <c r="O536" s="66"/>
    </row>
    <row r="537" spans="1:15" s="67" customFormat="1">
      <c r="A537" s="60" t="str">
        <f>IFERROR(INDEX(學生名單!$B:$I,MATCH($B537,學生名單!$H:$H,0),1),"")</f>
        <v/>
      </c>
      <c r="C537" s="87"/>
      <c r="D537" s="74"/>
      <c r="E537" s="60" t="str">
        <f>IFERROR(INDEX(學生名單!$B:$I,MATCH($B537,學生名單!$H:$H,0),7),"")</f>
        <v/>
      </c>
      <c r="F537" s="60" t="str">
        <f>IFERROR(INDEX(學生名單!$B:$I,MATCH($B537,學生名單!$H:$H,0),5),"")</f>
        <v/>
      </c>
      <c r="G537" s="60" t="str">
        <f>IFERROR(INDEX(學生名單!$B:$I,MATCH($B537,學生名單!$H:$H,0),2),"")</f>
        <v/>
      </c>
      <c r="H537" s="61" t="str">
        <f>IFERROR(VLOOKUP($D537,大三學分表!$G:$J,2,FALSE),"")</f>
        <v/>
      </c>
      <c r="I537" s="61" t="str">
        <f>IFERROR(VLOOKUP($D537,大三學分表!$G:$J,4,FALSE),"")</f>
        <v/>
      </c>
      <c r="J537" s="64"/>
      <c r="K537" s="64"/>
      <c r="L537" s="65"/>
      <c r="M537" s="66"/>
      <c r="N537" s="62" t="str">
        <f>IFERROR(INDEX(學生名單!$B:$I,MATCH($B537,學生名單!$H:$H,0),8),"")</f>
        <v/>
      </c>
      <c r="O537" s="66"/>
    </row>
    <row r="538" spans="1:15" s="67" customFormat="1">
      <c r="A538" s="60" t="str">
        <f>IFERROR(INDEX(學生名單!$B:$I,MATCH($B538,學生名單!$H:$H,0),1),"")</f>
        <v/>
      </c>
      <c r="C538" s="87"/>
      <c r="D538" s="74"/>
      <c r="E538" s="60" t="str">
        <f>IFERROR(INDEX(學生名單!$B:$I,MATCH($B538,學生名單!$H:$H,0),7),"")</f>
        <v/>
      </c>
      <c r="F538" s="60" t="str">
        <f>IFERROR(INDEX(學生名單!$B:$I,MATCH($B538,學生名單!$H:$H,0),5),"")</f>
        <v/>
      </c>
      <c r="G538" s="60" t="str">
        <f>IFERROR(INDEX(學生名單!$B:$I,MATCH($B538,學生名單!$H:$H,0),2),"")</f>
        <v/>
      </c>
      <c r="H538" s="61" t="str">
        <f>IFERROR(VLOOKUP($D538,大三學分表!$G:$J,2,FALSE),"")</f>
        <v/>
      </c>
      <c r="I538" s="61" t="str">
        <f>IFERROR(VLOOKUP($D538,大三學分表!$G:$J,4,FALSE),"")</f>
        <v/>
      </c>
      <c r="J538" s="64"/>
      <c r="K538" s="64"/>
      <c r="L538" s="65"/>
      <c r="M538" s="66"/>
      <c r="N538" s="62" t="str">
        <f>IFERROR(INDEX(學生名單!$B:$I,MATCH($B538,學生名單!$H:$H,0),8),"")</f>
        <v/>
      </c>
      <c r="O538" s="66"/>
    </row>
    <row r="539" spans="1:15" s="67" customFormat="1">
      <c r="A539" s="60" t="str">
        <f>IFERROR(INDEX(學生名單!$B:$I,MATCH($B539,學生名單!$H:$H,0),1),"")</f>
        <v/>
      </c>
      <c r="C539" s="87"/>
      <c r="D539" s="74"/>
      <c r="E539" s="60" t="str">
        <f>IFERROR(INDEX(學生名單!$B:$I,MATCH($B539,學生名單!$H:$H,0),7),"")</f>
        <v/>
      </c>
      <c r="F539" s="60" t="str">
        <f>IFERROR(INDEX(學生名單!$B:$I,MATCH($B539,學生名單!$H:$H,0),5),"")</f>
        <v/>
      </c>
      <c r="G539" s="60" t="str">
        <f>IFERROR(INDEX(學生名單!$B:$I,MATCH($B539,學生名單!$H:$H,0),2),"")</f>
        <v/>
      </c>
      <c r="H539" s="61" t="str">
        <f>IFERROR(VLOOKUP($D539,大三學分表!$G:$J,2,FALSE),"")</f>
        <v/>
      </c>
      <c r="I539" s="61" t="str">
        <f>IFERROR(VLOOKUP($D539,大三學分表!$G:$J,4,FALSE),"")</f>
        <v/>
      </c>
      <c r="J539" s="64"/>
      <c r="K539" s="64"/>
      <c r="L539" s="65"/>
      <c r="M539" s="66"/>
      <c r="N539" s="62" t="str">
        <f>IFERROR(INDEX(學生名單!$B:$I,MATCH($B539,學生名單!$H:$H,0),8),"")</f>
        <v/>
      </c>
      <c r="O539" s="66"/>
    </row>
    <row r="540" spans="1:15" s="67" customFormat="1">
      <c r="A540" s="60" t="str">
        <f>IFERROR(INDEX(學生名單!$B:$I,MATCH($B540,學生名單!$H:$H,0),1),"")</f>
        <v/>
      </c>
      <c r="C540" s="87"/>
      <c r="D540" s="74"/>
      <c r="E540" s="60" t="str">
        <f>IFERROR(INDEX(學生名單!$B:$I,MATCH($B540,學生名單!$H:$H,0),7),"")</f>
        <v/>
      </c>
      <c r="F540" s="60" t="str">
        <f>IFERROR(INDEX(學生名單!$B:$I,MATCH($B540,學生名單!$H:$H,0),5),"")</f>
        <v/>
      </c>
      <c r="G540" s="60" t="str">
        <f>IFERROR(INDEX(學生名單!$B:$I,MATCH($B540,學生名單!$H:$H,0),2),"")</f>
        <v/>
      </c>
      <c r="H540" s="61" t="str">
        <f>IFERROR(VLOOKUP($D540,大三學分表!$G:$J,2,FALSE),"")</f>
        <v/>
      </c>
      <c r="I540" s="61" t="str">
        <f>IFERROR(VLOOKUP($D540,大三學分表!$G:$J,4,FALSE),"")</f>
        <v/>
      </c>
      <c r="J540" s="64"/>
      <c r="K540" s="64"/>
      <c r="L540" s="65"/>
      <c r="M540" s="66"/>
      <c r="N540" s="62" t="str">
        <f>IFERROR(INDEX(學生名單!$B:$I,MATCH($B540,學生名單!$H:$H,0),8),"")</f>
        <v/>
      </c>
      <c r="O540" s="66"/>
    </row>
    <row r="541" spans="1:15" s="67" customFormat="1">
      <c r="A541" s="60" t="str">
        <f>IFERROR(INDEX(學生名單!$B:$I,MATCH($B541,學生名單!$H:$H,0),1),"")</f>
        <v/>
      </c>
      <c r="C541" s="87"/>
      <c r="D541" s="74"/>
      <c r="E541" s="60" t="str">
        <f>IFERROR(INDEX(學生名單!$B:$I,MATCH($B541,學生名單!$H:$H,0),7),"")</f>
        <v/>
      </c>
      <c r="F541" s="60" t="str">
        <f>IFERROR(INDEX(學生名單!$B:$I,MATCH($B541,學生名單!$H:$H,0),5),"")</f>
        <v/>
      </c>
      <c r="G541" s="60" t="str">
        <f>IFERROR(INDEX(學生名單!$B:$I,MATCH($B541,學生名單!$H:$H,0),2),"")</f>
        <v/>
      </c>
      <c r="H541" s="61" t="str">
        <f>IFERROR(VLOOKUP($D541,大三學分表!$G:$J,2,FALSE),"")</f>
        <v/>
      </c>
      <c r="I541" s="61" t="str">
        <f>IFERROR(VLOOKUP($D541,大三學分表!$G:$J,4,FALSE),"")</f>
        <v/>
      </c>
      <c r="J541" s="64"/>
      <c r="K541" s="64"/>
      <c r="L541" s="65"/>
      <c r="M541" s="66"/>
      <c r="N541" s="62" t="str">
        <f>IFERROR(INDEX(學生名單!$B:$I,MATCH($B541,學生名單!$H:$H,0),8),"")</f>
        <v/>
      </c>
      <c r="O541" s="66"/>
    </row>
    <row r="542" spans="1:15" s="67" customFormat="1">
      <c r="A542" s="60" t="str">
        <f>IFERROR(INDEX(學生名單!$B:$I,MATCH($B542,學生名單!$H:$H,0),1),"")</f>
        <v/>
      </c>
      <c r="C542" s="87"/>
      <c r="D542" s="74"/>
      <c r="E542" s="60" t="str">
        <f>IFERROR(INDEX(學生名單!$B:$I,MATCH($B542,學生名單!$H:$H,0),7),"")</f>
        <v/>
      </c>
      <c r="F542" s="60" t="str">
        <f>IFERROR(INDEX(學生名單!$B:$I,MATCH($B542,學生名單!$H:$H,0),5),"")</f>
        <v/>
      </c>
      <c r="G542" s="60" t="str">
        <f>IFERROR(INDEX(學生名單!$B:$I,MATCH($B542,學生名單!$H:$H,0),2),"")</f>
        <v/>
      </c>
      <c r="H542" s="61" t="str">
        <f>IFERROR(VLOOKUP($D542,大三學分表!$G:$J,2,FALSE),"")</f>
        <v/>
      </c>
      <c r="I542" s="61" t="str">
        <f>IFERROR(VLOOKUP($D542,大三學分表!$G:$J,4,FALSE),"")</f>
        <v/>
      </c>
      <c r="J542" s="64"/>
      <c r="K542" s="64"/>
      <c r="L542" s="65"/>
      <c r="M542" s="66"/>
      <c r="N542" s="62" t="str">
        <f>IFERROR(INDEX(學生名單!$B:$I,MATCH($B542,學生名單!$H:$H,0),8),"")</f>
        <v/>
      </c>
      <c r="O542" s="66"/>
    </row>
    <row r="543" spans="1:15" s="67" customFormat="1">
      <c r="A543" s="60" t="str">
        <f>IFERROR(INDEX(學生名單!$B:$I,MATCH($B543,學生名單!$H:$H,0),1),"")</f>
        <v/>
      </c>
      <c r="C543" s="87"/>
      <c r="D543" s="74"/>
      <c r="E543" s="60" t="str">
        <f>IFERROR(INDEX(學生名單!$B:$I,MATCH($B543,學生名單!$H:$H,0),7),"")</f>
        <v/>
      </c>
      <c r="F543" s="60" t="str">
        <f>IFERROR(INDEX(學生名單!$B:$I,MATCH($B543,學生名單!$H:$H,0),5),"")</f>
        <v/>
      </c>
      <c r="G543" s="60" t="str">
        <f>IFERROR(INDEX(學生名單!$B:$I,MATCH($B543,學生名單!$H:$H,0),2),"")</f>
        <v/>
      </c>
      <c r="H543" s="61" t="str">
        <f>IFERROR(VLOOKUP($D543,大三學分表!$G:$J,2,FALSE),"")</f>
        <v/>
      </c>
      <c r="I543" s="61" t="str">
        <f>IFERROR(VLOOKUP($D543,大三學分表!$G:$J,4,FALSE),"")</f>
        <v/>
      </c>
      <c r="J543" s="64"/>
      <c r="K543" s="64"/>
      <c r="L543" s="65"/>
      <c r="M543" s="66"/>
      <c r="N543" s="62" t="str">
        <f>IFERROR(INDEX(學生名單!$B:$I,MATCH($B543,學生名單!$H:$H,0),8),"")</f>
        <v/>
      </c>
      <c r="O543" s="66"/>
    </row>
    <row r="544" spans="1:15" s="67" customFormat="1">
      <c r="A544" s="60" t="str">
        <f>IFERROR(INDEX(學生名單!$B:$I,MATCH($B544,學生名單!$H:$H,0),1),"")</f>
        <v/>
      </c>
      <c r="C544" s="87"/>
      <c r="D544" s="74"/>
      <c r="E544" s="60" t="str">
        <f>IFERROR(INDEX(學生名單!$B:$I,MATCH($B544,學生名單!$H:$H,0),7),"")</f>
        <v/>
      </c>
      <c r="F544" s="60" t="str">
        <f>IFERROR(INDEX(學生名單!$B:$I,MATCH($B544,學生名單!$H:$H,0),5),"")</f>
        <v/>
      </c>
      <c r="G544" s="60" t="str">
        <f>IFERROR(INDEX(學生名單!$B:$I,MATCH($B544,學生名單!$H:$H,0),2),"")</f>
        <v/>
      </c>
      <c r="H544" s="61" t="str">
        <f>IFERROR(VLOOKUP($D544,大三學分表!$G:$J,2,FALSE),"")</f>
        <v/>
      </c>
      <c r="I544" s="61" t="str">
        <f>IFERROR(VLOOKUP($D544,大三學分表!$G:$J,4,FALSE),"")</f>
        <v/>
      </c>
      <c r="J544" s="64"/>
      <c r="K544" s="64"/>
      <c r="L544" s="65"/>
      <c r="M544" s="66"/>
      <c r="N544" s="62" t="str">
        <f>IFERROR(INDEX(學生名單!$B:$I,MATCH($B544,學生名單!$H:$H,0),8),"")</f>
        <v/>
      </c>
      <c r="O544" s="66"/>
    </row>
    <row r="545" spans="1:15" s="67" customFormat="1">
      <c r="A545" s="60" t="str">
        <f>IFERROR(INDEX(學生名單!$B:$I,MATCH($B545,學生名單!$H:$H,0),1),"")</f>
        <v/>
      </c>
      <c r="C545" s="87"/>
      <c r="D545" s="74"/>
      <c r="E545" s="60" t="str">
        <f>IFERROR(INDEX(學生名單!$B:$I,MATCH($B545,學生名單!$H:$H,0),7),"")</f>
        <v/>
      </c>
      <c r="F545" s="60" t="str">
        <f>IFERROR(INDEX(學生名單!$B:$I,MATCH($B545,學生名單!$H:$H,0),5),"")</f>
        <v/>
      </c>
      <c r="G545" s="60" t="str">
        <f>IFERROR(INDEX(學生名單!$B:$I,MATCH($B545,學生名單!$H:$H,0),2),"")</f>
        <v/>
      </c>
      <c r="H545" s="61" t="str">
        <f>IFERROR(VLOOKUP($D545,大三學分表!$G:$J,2,FALSE),"")</f>
        <v/>
      </c>
      <c r="I545" s="61" t="str">
        <f>IFERROR(VLOOKUP($D545,大三學分表!$G:$J,4,FALSE),"")</f>
        <v/>
      </c>
      <c r="J545" s="64"/>
      <c r="K545" s="64"/>
      <c r="L545" s="65"/>
      <c r="M545" s="66"/>
      <c r="N545" s="62" t="str">
        <f>IFERROR(INDEX(學生名單!$B:$I,MATCH($B545,學生名單!$H:$H,0),8),"")</f>
        <v/>
      </c>
      <c r="O545" s="66"/>
    </row>
    <row r="546" spans="1:15" s="67" customFormat="1">
      <c r="A546" s="60" t="str">
        <f>IFERROR(INDEX(學生名單!$B:$I,MATCH($B546,學生名單!$H:$H,0),1),"")</f>
        <v/>
      </c>
      <c r="C546" s="87"/>
      <c r="D546" s="74"/>
      <c r="E546" s="60" t="str">
        <f>IFERROR(INDEX(學生名單!$B:$I,MATCH($B546,學生名單!$H:$H,0),7),"")</f>
        <v/>
      </c>
      <c r="F546" s="60" t="str">
        <f>IFERROR(INDEX(學生名單!$B:$I,MATCH($B546,學生名單!$H:$H,0),5),"")</f>
        <v/>
      </c>
      <c r="G546" s="60" t="str">
        <f>IFERROR(INDEX(學生名單!$B:$I,MATCH($B546,學生名單!$H:$H,0),2),"")</f>
        <v/>
      </c>
      <c r="H546" s="61" t="str">
        <f>IFERROR(VLOOKUP($D546,大三學分表!$G:$J,2,FALSE),"")</f>
        <v/>
      </c>
      <c r="I546" s="61" t="str">
        <f>IFERROR(VLOOKUP($D546,大三學分表!$G:$J,4,FALSE),"")</f>
        <v/>
      </c>
      <c r="J546" s="64"/>
      <c r="K546" s="64"/>
      <c r="L546" s="65"/>
      <c r="M546" s="66"/>
      <c r="N546" s="62" t="str">
        <f>IFERROR(INDEX(學生名單!$B:$I,MATCH($B546,學生名單!$H:$H,0),8),"")</f>
        <v/>
      </c>
      <c r="O546" s="66"/>
    </row>
    <row r="547" spans="1:15" s="67" customFormat="1">
      <c r="A547" s="60" t="str">
        <f>IFERROR(INDEX(學生名單!$B:$I,MATCH($B547,學生名單!$H:$H,0),1),"")</f>
        <v/>
      </c>
      <c r="C547" s="87"/>
      <c r="D547" s="74"/>
      <c r="E547" s="60" t="str">
        <f>IFERROR(INDEX(學生名單!$B:$I,MATCH($B547,學生名單!$H:$H,0),7),"")</f>
        <v/>
      </c>
      <c r="F547" s="60" t="str">
        <f>IFERROR(INDEX(學生名單!$B:$I,MATCH($B547,學生名單!$H:$H,0),5),"")</f>
        <v/>
      </c>
      <c r="G547" s="60" t="str">
        <f>IFERROR(INDEX(學生名單!$B:$I,MATCH($B547,學生名單!$H:$H,0),2),"")</f>
        <v/>
      </c>
      <c r="H547" s="61" t="str">
        <f>IFERROR(VLOOKUP($D547,大三學分表!$G:$J,2,FALSE),"")</f>
        <v/>
      </c>
      <c r="I547" s="61" t="str">
        <f>IFERROR(VLOOKUP($D547,大三學分表!$G:$J,4,FALSE),"")</f>
        <v/>
      </c>
      <c r="J547" s="64"/>
      <c r="K547" s="64"/>
      <c r="L547" s="65"/>
      <c r="M547" s="66"/>
      <c r="N547" s="62" t="str">
        <f>IFERROR(INDEX(學生名單!$B:$I,MATCH($B547,學生名單!$H:$H,0),8),"")</f>
        <v/>
      </c>
      <c r="O547" s="66"/>
    </row>
    <row r="548" spans="1:15" s="67" customFormat="1">
      <c r="A548" s="60" t="str">
        <f>IFERROR(INDEX(學生名單!$B:$I,MATCH($B548,學生名單!$H:$H,0),1),"")</f>
        <v/>
      </c>
      <c r="C548" s="87"/>
      <c r="D548" s="74"/>
      <c r="E548" s="60" t="str">
        <f>IFERROR(INDEX(學生名單!$B:$I,MATCH($B548,學生名單!$H:$H,0),7),"")</f>
        <v/>
      </c>
      <c r="F548" s="60" t="str">
        <f>IFERROR(INDEX(學生名單!$B:$I,MATCH($B548,學生名單!$H:$H,0),5),"")</f>
        <v/>
      </c>
      <c r="G548" s="60" t="str">
        <f>IFERROR(INDEX(學生名單!$B:$I,MATCH($B548,學生名單!$H:$H,0),2),"")</f>
        <v/>
      </c>
      <c r="H548" s="61" t="str">
        <f>IFERROR(VLOOKUP($D548,大三學分表!$G:$J,2,FALSE),"")</f>
        <v/>
      </c>
      <c r="I548" s="61" t="str">
        <f>IFERROR(VLOOKUP($D548,大三學分表!$G:$J,4,FALSE),"")</f>
        <v/>
      </c>
      <c r="J548" s="64"/>
      <c r="K548" s="64"/>
      <c r="L548" s="65"/>
      <c r="M548" s="66"/>
      <c r="N548" s="62" t="str">
        <f>IFERROR(INDEX(學生名單!$B:$I,MATCH($B548,學生名單!$H:$H,0),8),"")</f>
        <v/>
      </c>
      <c r="O548" s="66"/>
    </row>
    <row r="549" spans="1:15" s="67" customFormat="1">
      <c r="A549" s="60" t="str">
        <f>IFERROR(INDEX(學生名單!$B:$I,MATCH($B549,學生名單!$H:$H,0),1),"")</f>
        <v/>
      </c>
      <c r="C549" s="87"/>
      <c r="D549" s="74"/>
      <c r="E549" s="60" t="str">
        <f>IFERROR(INDEX(學生名單!$B:$I,MATCH($B549,學生名單!$H:$H,0),7),"")</f>
        <v/>
      </c>
      <c r="F549" s="60" t="str">
        <f>IFERROR(INDEX(學生名單!$B:$I,MATCH($B549,學生名單!$H:$H,0),5),"")</f>
        <v/>
      </c>
      <c r="G549" s="60" t="str">
        <f>IFERROR(INDEX(學生名單!$B:$I,MATCH($B549,學生名單!$H:$H,0),2),"")</f>
        <v/>
      </c>
      <c r="H549" s="61" t="str">
        <f>IFERROR(VLOOKUP($D549,大三學分表!$G:$J,2,FALSE),"")</f>
        <v/>
      </c>
      <c r="I549" s="61" t="str">
        <f>IFERROR(VLOOKUP($D549,大三學分表!$G:$J,4,FALSE),"")</f>
        <v/>
      </c>
      <c r="J549" s="64"/>
      <c r="K549" s="64"/>
      <c r="L549" s="66"/>
      <c r="M549" s="66"/>
      <c r="N549" s="62" t="str">
        <f>IFERROR(INDEX(學生名單!$B:$I,MATCH($B549,學生名單!$H:$H,0),8),"")</f>
        <v/>
      </c>
      <c r="O549" s="66"/>
    </row>
    <row r="550" spans="1:15" s="67" customFormat="1">
      <c r="A550" s="60" t="str">
        <f>IFERROR(INDEX(學生名單!$B:$I,MATCH($B550,學生名單!$H:$H,0),1),"")</f>
        <v/>
      </c>
      <c r="C550" s="87"/>
      <c r="D550" s="74"/>
      <c r="E550" s="60" t="str">
        <f>IFERROR(INDEX(學生名單!$B:$I,MATCH($B550,學生名單!$H:$H,0),7),"")</f>
        <v/>
      </c>
      <c r="F550" s="60" t="str">
        <f>IFERROR(INDEX(學生名單!$B:$I,MATCH($B550,學生名單!$H:$H,0),5),"")</f>
        <v/>
      </c>
      <c r="G550" s="60" t="str">
        <f>IFERROR(INDEX(學生名單!$B:$I,MATCH($B550,學生名單!$H:$H,0),2),"")</f>
        <v/>
      </c>
      <c r="H550" s="61" t="str">
        <f>IFERROR(VLOOKUP($D550,大三學分表!$G:$J,2,FALSE),"")</f>
        <v/>
      </c>
      <c r="I550" s="61" t="str">
        <f>IFERROR(VLOOKUP($D550,大三學分表!$G:$J,4,FALSE),"")</f>
        <v/>
      </c>
      <c r="J550" s="64"/>
      <c r="K550" s="64"/>
      <c r="L550" s="66"/>
      <c r="M550" s="66"/>
      <c r="N550" s="62" t="str">
        <f>IFERROR(INDEX(學生名單!$B:$I,MATCH($B550,學生名單!$H:$H,0),8),"")</f>
        <v/>
      </c>
      <c r="O550" s="66"/>
    </row>
    <row r="551" spans="1:15" s="67" customFormat="1">
      <c r="A551" s="60" t="str">
        <f>IFERROR(INDEX(學生名單!$B:$I,MATCH($B551,學生名單!$H:$H,0),1),"")</f>
        <v/>
      </c>
      <c r="C551" s="87"/>
      <c r="D551" s="74"/>
      <c r="E551" s="60" t="str">
        <f>IFERROR(INDEX(學生名單!$B:$I,MATCH($B551,學生名單!$H:$H,0),7),"")</f>
        <v/>
      </c>
      <c r="F551" s="60" t="str">
        <f>IFERROR(INDEX(學生名單!$B:$I,MATCH($B551,學生名單!$H:$H,0),5),"")</f>
        <v/>
      </c>
      <c r="G551" s="60" t="str">
        <f>IFERROR(INDEX(學生名單!$B:$I,MATCH($B551,學生名單!$H:$H,0),2),"")</f>
        <v/>
      </c>
      <c r="H551" s="61" t="str">
        <f>IFERROR(VLOOKUP($D551,大三學分表!$G:$J,2,FALSE),"")</f>
        <v/>
      </c>
      <c r="I551" s="61" t="str">
        <f>IFERROR(VLOOKUP($D551,大三學分表!$G:$J,4,FALSE),"")</f>
        <v/>
      </c>
      <c r="J551" s="64"/>
      <c r="K551" s="64"/>
      <c r="L551" s="66"/>
      <c r="M551" s="66"/>
      <c r="N551" s="62" t="str">
        <f>IFERROR(INDEX(學生名單!$B:$I,MATCH($B551,學生名單!$H:$H,0),8),"")</f>
        <v/>
      </c>
      <c r="O551" s="66"/>
    </row>
    <row r="552" spans="1:15" s="67" customFormat="1">
      <c r="A552" s="60" t="str">
        <f>IFERROR(INDEX(學生名單!$B:$I,MATCH($B552,學生名單!$H:$H,0),1),"")</f>
        <v/>
      </c>
      <c r="C552" s="87"/>
      <c r="D552" s="74"/>
      <c r="E552" s="60" t="str">
        <f>IFERROR(INDEX(學生名單!$B:$I,MATCH($B552,學生名單!$H:$H,0),7),"")</f>
        <v/>
      </c>
      <c r="F552" s="60" t="str">
        <f>IFERROR(INDEX(學生名單!$B:$I,MATCH($B552,學生名單!$H:$H,0),5),"")</f>
        <v/>
      </c>
      <c r="G552" s="60" t="str">
        <f>IFERROR(INDEX(學生名單!$B:$I,MATCH($B552,學生名單!$H:$H,0),2),"")</f>
        <v/>
      </c>
      <c r="H552" s="61" t="str">
        <f>IFERROR(VLOOKUP($D552,大三學分表!$G:$J,2,FALSE),"")</f>
        <v/>
      </c>
      <c r="I552" s="61" t="str">
        <f>IFERROR(VLOOKUP($D552,大三學分表!$G:$J,4,FALSE),"")</f>
        <v/>
      </c>
      <c r="J552" s="64"/>
      <c r="K552" s="64"/>
      <c r="L552" s="66"/>
      <c r="M552" s="66"/>
      <c r="N552" s="62" t="str">
        <f>IFERROR(INDEX(學生名單!$B:$I,MATCH($B552,學生名單!$H:$H,0),8),"")</f>
        <v/>
      </c>
      <c r="O552" s="66"/>
    </row>
    <row r="553" spans="1:15" s="67" customFormat="1">
      <c r="A553" s="60" t="str">
        <f>IFERROR(INDEX(學生名單!$B:$I,MATCH($B553,學生名單!$H:$H,0),1),"")</f>
        <v/>
      </c>
      <c r="C553" s="87"/>
      <c r="D553" s="74"/>
      <c r="E553" s="60" t="str">
        <f>IFERROR(INDEX(學生名單!$B:$I,MATCH($B553,學生名單!$H:$H,0),7),"")</f>
        <v/>
      </c>
      <c r="F553" s="60" t="str">
        <f>IFERROR(INDEX(學生名單!$B:$I,MATCH($B553,學生名單!$H:$H,0),5),"")</f>
        <v/>
      </c>
      <c r="G553" s="60" t="str">
        <f>IFERROR(INDEX(學生名單!$B:$I,MATCH($B553,學生名單!$H:$H,0),2),"")</f>
        <v/>
      </c>
      <c r="H553" s="61" t="str">
        <f>IFERROR(VLOOKUP($D553,大三學分表!$G:$J,2,FALSE),"")</f>
        <v/>
      </c>
      <c r="I553" s="61" t="str">
        <f>IFERROR(VLOOKUP($D553,大三學分表!$G:$J,4,FALSE),"")</f>
        <v/>
      </c>
      <c r="J553" s="64"/>
      <c r="K553" s="64"/>
      <c r="L553" s="66"/>
      <c r="M553" s="66"/>
      <c r="N553" s="62" t="str">
        <f>IFERROR(INDEX(學生名單!$B:$I,MATCH($B553,學生名單!$H:$H,0),8),"")</f>
        <v/>
      </c>
      <c r="O553" s="66"/>
    </row>
    <row r="554" spans="1:15" s="67" customFormat="1">
      <c r="A554" s="60" t="str">
        <f>IFERROR(INDEX(學生名單!$B:$I,MATCH($B554,學生名單!$H:$H,0),1),"")</f>
        <v/>
      </c>
      <c r="C554" s="87"/>
      <c r="D554" s="74"/>
      <c r="E554" s="60" t="str">
        <f>IFERROR(INDEX(學生名單!$B:$I,MATCH($B554,學生名單!$H:$H,0),7),"")</f>
        <v/>
      </c>
      <c r="F554" s="60" t="str">
        <f>IFERROR(INDEX(學生名單!$B:$I,MATCH($B554,學生名單!$H:$H,0),5),"")</f>
        <v/>
      </c>
      <c r="G554" s="60" t="str">
        <f>IFERROR(INDEX(學生名單!$B:$I,MATCH($B554,學生名單!$H:$H,0),2),"")</f>
        <v/>
      </c>
      <c r="H554" s="61" t="str">
        <f>IFERROR(VLOOKUP($D554,大三學分表!$G:$J,2,FALSE),"")</f>
        <v/>
      </c>
      <c r="I554" s="61" t="str">
        <f>IFERROR(VLOOKUP($D554,大三學分表!$G:$J,4,FALSE),"")</f>
        <v/>
      </c>
      <c r="J554" s="64"/>
      <c r="K554" s="64"/>
      <c r="L554" s="66"/>
      <c r="M554" s="66"/>
      <c r="N554" s="62" t="str">
        <f>IFERROR(INDEX(學生名單!$B:$I,MATCH($B554,學生名單!$H:$H,0),8),"")</f>
        <v/>
      </c>
      <c r="O554" s="66"/>
    </row>
    <row r="555" spans="1:15" s="67" customFormat="1">
      <c r="A555" s="60" t="str">
        <f>IFERROR(INDEX(學生名單!$B:$I,MATCH($B555,學生名單!$H:$H,0),1),"")</f>
        <v/>
      </c>
      <c r="C555" s="87"/>
      <c r="D555" s="74"/>
      <c r="E555" s="60" t="str">
        <f>IFERROR(INDEX(學生名單!$B:$I,MATCH($B555,學生名單!$H:$H,0),7),"")</f>
        <v/>
      </c>
      <c r="F555" s="60" t="str">
        <f>IFERROR(INDEX(學生名單!$B:$I,MATCH($B555,學生名單!$H:$H,0),5),"")</f>
        <v/>
      </c>
      <c r="G555" s="60" t="str">
        <f>IFERROR(INDEX(學生名單!$B:$I,MATCH($B555,學生名單!$H:$H,0),2),"")</f>
        <v/>
      </c>
      <c r="H555" s="61" t="str">
        <f>IFERROR(VLOOKUP($D555,大三學分表!$G:$J,2,FALSE),"")</f>
        <v/>
      </c>
      <c r="I555" s="61" t="str">
        <f>IFERROR(VLOOKUP($D555,大三學分表!$G:$J,4,FALSE),"")</f>
        <v/>
      </c>
      <c r="J555" s="64"/>
      <c r="K555" s="64"/>
      <c r="L555" s="66"/>
      <c r="M555" s="66"/>
      <c r="N555" s="62" t="str">
        <f>IFERROR(INDEX(學生名單!$B:$I,MATCH($B555,學生名單!$H:$H,0),8),"")</f>
        <v/>
      </c>
      <c r="O555" s="66"/>
    </row>
    <row r="556" spans="1:15" s="67" customFormat="1">
      <c r="A556" s="60" t="str">
        <f>IFERROR(INDEX(學生名單!$B:$I,MATCH($B556,學生名單!$H:$H,0),1),"")</f>
        <v/>
      </c>
      <c r="C556" s="87"/>
      <c r="D556" s="74"/>
      <c r="E556" s="60" t="str">
        <f>IFERROR(INDEX(學生名單!$B:$I,MATCH($B556,學生名單!$H:$H,0),7),"")</f>
        <v/>
      </c>
      <c r="F556" s="60" t="str">
        <f>IFERROR(INDEX(學生名單!$B:$I,MATCH($B556,學生名單!$H:$H,0),5),"")</f>
        <v/>
      </c>
      <c r="G556" s="60" t="str">
        <f>IFERROR(INDEX(學生名單!$B:$I,MATCH($B556,學生名單!$H:$H,0),2),"")</f>
        <v/>
      </c>
      <c r="H556" s="61" t="str">
        <f>IFERROR(VLOOKUP($D556,大三學分表!$G:$J,2,FALSE),"")</f>
        <v/>
      </c>
      <c r="I556" s="61" t="str">
        <f>IFERROR(VLOOKUP($D556,大三學分表!$G:$J,4,FALSE),"")</f>
        <v/>
      </c>
      <c r="J556" s="64"/>
      <c r="K556" s="64"/>
      <c r="L556" s="66"/>
      <c r="M556" s="66"/>
      <c r="N556" s="62" t="str">
        <f>IFERROR(INDEX(學生名單!$B:$I,MATCH($B556,學生名單!$H:$H,0),8),"")</f>
        <v/>
      </c>
      <c r="O556" s="66"/>
    </row>
    <row r="557" spans="1:15" s="67" customFormat="1">
      <c r="A557" s="60" t="str">
        <f>IFERROR(INDEX(學生名單!$B:$I,MATCH($B557,學生名單!$H:$H,0),1),"")</f>
        <v/>
      </c>
      <c r="C557" s="87"/>
      <c r="D557" s="74"/>
      <c r="E557" s="60" t="str">
        <f>IFERROR(INDEX(學生名單!$B:$I,MATCH($B557,學生名單!$H:$H,0),7),"")</f>
        <v/>
      </c>
      <c r="F557" s="60" t="str">
        <f>IFERROR(INDEX(學生名單!$B:$I,MATCH($B557,學生名單!$H:$H,0),5),"")</f>
        <v/>
      </c>
      <c r="G557" s="60" t="str">
        <f>IFERROR(INDEX(學生名單!$B:$I,MATCH($B557,學生名單!$H:$H,0),2),"")</f>
        <v/>
      </c>
      <c r="H557" s="61" t="str">
        <f>IFERROR(VLOOKUP($D557,大三學分表!$G:$J,2,FALSE),"")</f>
        <v/>
      </c>
      <c r="I557" s="61" t="str">
        <f>IFERROR(VLOOKUP($D557,大三學分表!$G:$J,4,FALSE),"")</f>
        <v/>
      </c>
      <c r="J557" s="64"/>
      <c r="K557" s="64"/>
      <c r="L557" s="66"/>
      <c r="M557" s="66"/>
      <c r="N557" s="62" t="str">
        <f>IFERROR(INDEX(學生名單!$B:$I,MATCH($B557,學生名單!$H:$H,0),8),"")</f>
        <v/>
      </c>
      <c r="O557" s="66"/>
    </row>
    <row r="558" spans="1:15" s="67" customFormat="1">
      <c r="A558" s="60" t="str">
        <f>IFERROR(INDEX(學生名單!$B:$I,MATCH($B558,學生名單!$H:$H,0),1),"")</f>
        <v/>
      </c>
      <c r="C558" s="87"/>
      <c r="D558" s="74"/>
      <c r="E558" s="60" t="str">
        <f>IFERROR(INDEX(學生名單!$B:$I,MATCH($B558,學生名單!$H:$H,0),7),"")</f>
        <v/>
      </c>
      <c r="F558" s="60" t="str">
        <f>IFERROR(INDEX(學生名單!$B:$I,MATCH($B558,學生名單!$H:$H,0),5),"")</f>
        <v/>
      </c>
      <c r="G558" s="60" t="str">
        <f>IFERROR(INDEX(學生名單!$B:$I,MATCH($B558,學生名單!$H:$H,0),2),"")</f>
        <v/>
      </c>
      <c r="H558" s="61" t="str">
        <f>IFERROR(VLOOKUP($D558,大三學分表!$G:$J,2,FALSE),"")</f>
        <v/>
      </c>
      <c r="I558" s="61" t="str">
        <f>IFERROR(VLOOKUP($D558,大三學分表!$G:$J,4,FALSE),"")</f>
        <v/>
      </c>
      <c r="J558" s="64"/>
      <c r="K558" s="64"/>
      <c r="L558" s="66"/>
      <c r="M558" s="66"/>
      <c r="N558" s="62" t="str">
        <f>IFERROR(INDEX(學生名單!$B:$I,MATCH($B558,學生名單!$H:$H,0),8),"")</f>
        <v/>
      </c>
      <c r="O558" s="66"/>
    </row>
    <row r="559" spans="1:15" s="67" customFormat="1">
      <c r="A559" s="60" t="str">
        <f>IFERROR(INDEX(學生名單!$B:$I,MATCH($B559,學生名單!$H:$H,0),1),"")</f>
        <v/>
      </c>
      <c r="C559" s="87"/>
      <c r="D559" s="74"/>
      <c r="E559" s="60" t="str">
        <f>IFERROR(INDEX(學生名單!$B:$I,MATCH($B559,學生名單!$H:$H,0),7),"")</f>
        <v/>
      </c>
      <c r="F559" s="60" t="str">
        <f>IFERROR(INDEX(學生名單!$B:$I,MATCH($B559,學生名單!$H:$H,0),5),"")</f>
        <v/>
      </c>
      <c r="G559" s="60" t="str">
        <f>IFERROR(INDEX(學生名單!$B:$I,MATCH($B559,學生名單!$H:$H,0),2),"")</f>
        <v/>
      </c>
      <c r="H559" s="61" t="str">
        <f>IFERROR(VLOOKUP($D559,大三學分表!$G:$J,2,FALSE),"")</f>
        <v/>
      </c>
      <c r="I559" s="61" t="str">
        <f>IFERROR(VLOOKUP($D559,大三學分表!$G:$J,4,FALSE),"")</f>
        <v/>
      </c>
      <c r="J559" s="64"/>
      <c r="K559" s="64"/>
      <c r="L559" s="66"/>
      <c r="M559" s="66"/>
      <c r="N559" s="62" t="str">
        <f>IFERROR(INDEX(學生名單!$B:$I,MATCH($B559,學生名單!$H:$H,0),8),"")</f>
        <v/>
      </c>
      <c r="O559" s="66"/>
    </row>
    <row r="560" spans="1:15" s="67" customFormat="1">
      <c r="A560" s="60" t="str">
        <f>IFERROR(INDEX(學生名單!$B:$I,MATCH($B560,學生名單!$H:$H,0),1),"")</f>
        <v/>
      </c>
      <c r="C560" s="87"/>
      <c r="D560" s="74"/>
      <c r="E560" s="60" t="str">
        <f>IFERROR(INDEX(學生名單!$B:$I,MATCH($B560,學生名單!$H:$H,0),7),"")</f>
        <v/>
      </c>
      <c r="F560" s="60" t="str">
        <f>IFERROR(INDEX(學生名單!$B:$I,MATCH($B560,學生名單!$H:$H,0),5),"")</f>
        <v/>
      </c>
      <c r="G560" s="60" t="str">
        <f>IFERROR(INDEX(學生名單!$B:$I,MATCH($B560,學生名單!$H:$H,0),2),"")</f>
        <v/>
      </c>
      <c r="H560" s="61" t="str">
        <f>IFERROR(VLOOKUP($D560,大三學分表!$G:$J,2,FALSE),"")</f>
        <v/>
      </c>
      <c r="I560" s="61" t="str">
        <f>IFERROR(VLOOKUP($D560,大三學分表!$G:$J,4,FALSE),"")</f>
        <v/>
      </c>
      <c r="J560" s="64"/>
      <c r="K560" s="64"/>
      <c r="L560" s="66"/>
      <c r="M560" s="66"/>
      <c r="N560" s="62" t="str">
        <f>IFERROR(INDEX(學生名單!$B:$I,MATCH($B560,學生名單!$H:$H,0),8),"")</f>
        <v/>
      </c>
      <c r="O560" s="66"/>
    </row>
    <row r="561" spans="1:15" s="67" customFormat="1">
      <c r="A561" s="60" t="str">
        <f>IFERROR(INDEX(學生名單!$B:$I,MATCH($B561,學生名單!$H:$H,0),1),"")</f>
        <v/>
      </c>
      <c r="C561" s="87"/>
      <c r="D561" s="74"/>
      <c r="E561" s="60" t="str">
        <f>IFERROR(INDEX(學生名單!$B:$I,MATCH($B561,學生名單!$H:$H,0),7),"")</f>
        <v/>
      </c>
      <c r="F561" s="60" t="str">
        <f>IFERROR(INDEX(學生名單!$B:$I,MATCH($B561,學生名單!$H:$H,0),5),"")</f>
        <v/>
      </c>
      <c r="G561" s="60" t="str">
        <f>IFERROR(INDEX(學生名單!$B:$I,MATCH($B561,學生名單!$H:$H,0),2),"")</f>
        <v/>
      </c>
      <c r="H561" s="61" t="str">
        <f>IFERROR(VLOOKUP($D561,大三學分表!$G:$J,2,FALSE),"")</f>
        <v/>
      </c>
      <c r="I561" s="61" t="str">
        <f>IFERROR(VLOOKUP($D561,大三學分表!$G:$J,4,FALSE),"")</f>
        <v/>
      </c>
      <c r="J561" s="64"/>
      <c r="K561" s="64"/>
      <c r="L561" s="66"/>
      <c r="M561" s="66"/>
      <c r="N561" s="62" t="str">
        <f>IFERROR(INDEX(學生名單!$B:$I,MATCH($B561,學生名單!$H:$H,0),8),"")</f>
        <v/>
      </c>
      <c r="O561" s="66"/>
    </row>
    <row r="562" spans="1:15" s="67" customFormat="1">
      <c r="A562" s="60" t="str">
        <f>IFERROR(INDEX(學生名單!$B:$I,MATCH($B562,學生名單!$H:$H,0),1),"")</f>
        <v/>
      </c>
      <c r="C562" s="87"/>
      <c r="D562" s="74"/>
      <c r="E562" s="60" t="str">
        <f>IFERROR(INDEX(學生名單!$B:$I,MATCH($B562,學生名單!$H:$H,0),7),"")</f>
        <v/>
      </c>
      <c r="F562" s="60" t="str">
        <f>IFERROR(INDEX(學生名單!$B:$I,MATCH($B562,學生名單!$H:$H,0),5),"")</f>
        <v/>
      </c>
      <c r="G562" s="60" t="str">
        <f>IFERROR(INDEX(學生名單!$B:$I,MATCH($B562,學生名單!$H:$H,0),2),"")</f>
        <v/>
      </c>
      <c r="H562" s="61" t="str">
        <f>IFERROR(VLOOKUP($D562,大三學分表!$G:$J,2,FALSE),"")</f>
        <v/>
      </c>
      <c r="I562" s="61" t="str">
        <f>IFERROR(VLOOKUP($D562,大三學分表!$G:$J,4,FALSE),"")</f>
        <v/>
      </c>
      <c r="J562" s="64"/>
      <c r="K562" s="64"/>
      <c r="L562" s="66"/>
      <c r="M562" s="66"/>
      <c r="N562" s="62" t="str">
        <f>IFERROR(INDEX(學生名單!$B:$I,MATCH($B562,學生名單!$H:$H,0),8),"")</f>
        <v/>
      </c>
      <c r="O562" s="66"/>
    </row>
    <row r="563" spans="1:15" s="67" customFormat="1">
      <c r="A563" s="60" t="str">
        <f>IFERROR(INDEX(學生名單!$B:$I,MATCH($B563,學生名單!$H:$H,0),1),"")</f>
        <v/>
      </c>
      <c r="C563" s="87"/>
      <c r="D563" s="74"/>
      <c r="E563" s="60" t="str">
        <f>IFERROR(INDEX(學生名單!$B:$I,MATCH($B563,學生名單!$H:$H,0),7),"")</f>
        <v/>
      </c>
      <c r="F563" s="60" t="str">
        <f>IFERROR(INDEX(學生名單!$B:$I,MATCH($B563,學生名單!$H:$H,0),5),"")</f>
        <v/>
      </c>
      <c r="G563" s="60" t="str">
        <f>IFERROR(INDEX(學生名單!$B:$I,MATCH($B563,學生名單!$H:$H,0),2),"")</f>
        <v/>
      </c>
      <c r="H563" s="61" t="str">
        <f>IFERROR(VLOOKUP($D563,大三學分表!$G:$J,2,FALSE),"")</f>
        <v/>
      </c>
      <c r="I563" s="61" t="str">
        <f>IFERROR(VLOOKUP($D563,大三學分表!$G:$J,4,FALSE),"")</f>
        <v/>
      </c>
      <c r="J563" s="64"/>
      <c r="K563" s="64"/>
      <c r="L563" s="66"/>
      <c r="M563" s="66"/>
      <c r="N563" s="62" t="str">
        <f>IFERROR(INDEX(學生名單!$B:$I,MATCH($B563,學生名單!$H:$H,0),8),"")</f>
        <v/>
      </c>
      <c r="O563" s="66"/>
    </row>
    <row r="564" spans="1:15" s="67" customFormat="1">
      <c r="A564" s="60" t="str">
        <f>IFERROR(INDEX(學生名單!$B:$I,MATCH($B564,學生名單!$H:$H,0),1),"")</f>
        <v/>
      </c>
      <c r="C564" s="87"/>
      <c r="D564" s="74"/>
      <c r="E564" s="60" t="str">
        <f>IFERROR(INDEX(學生名單!$B:$I,MATCH($B564,學生名單!$H:$H,0),7),"")</f>
        <v/>
      </c>
      <c r="F564" s="60" t="str">
        <f>IFERROR(INDEX(學生名單!$B:$I,MATCH($B564,學生名單!$H:$H,0),5),"")</f>
        <v/>
      </c>
      <c r="G564" s="60" t="str">
        <f>IFERROR(INDEX(學生名單!$B:$I,MATCH($B564,學生名單!$H:$H,0),2),"")</f>
        <v/>
      </c>
      <c r="H564" s="61" t="str">
        <f>IFERROR(VLOOKUP($D564,大三學分表!$G:$J,2,FALSE),"")</f>
        <v/>
      </c>
      <c r="I564" s="61" t="str">
        <f>IFERROR(VLOOKUP($D564,大三學分表!$G:$J,4,FALSE),"")</f>
        <v/>
      </c>
      <c r="J564" s="64"/>
      <c r="K564" s="64"/>
      <c r="L564" s="66"/>
      <c r="M564" s="66"/>
      <c r="N564" s="62" t="str">
        <f>IFERROR(INDEX(學生名單!$B:$I,MATCH($B564,學生名單!$H:$H,0),8),"")</f>
        <v/>
      </c>
      <c r="O564" s="66"/>
    </row>
    <row r="565" spans="1:15" s="67" customFormat="1">
      <c r="A565" s="60" t="str">
        <f>IFERROR(INDEX(學生名單!$B:$I,MATCH($B565,學生名單!$H:$H,0),1),"")</f>
        <v/>
      </c>
      <c r="C565" s="87"/>
      <c r="D565" s="74"/>
      <c r="E565" s="60" t="str">
        <f>IFERROR(INDEX(學生名單!$B:$I,MATCH($B565,學生名單!$H:$H,0),7),"")</f>
        <v/>
      </c>
      <c r="F565" s="60" t="str">
        <f>IFERROR(INDEX(學生名單!$B:$I,MATCH($B565,學生名單!$H:$H,0),5),"")</f>
        <v/>
      </c>
      <c r="G565" s="60" t="str">
        <f>IFERROR(INDEX(學生名單!$B:$I,MATCH($B565,學生名單!$H:$H,0),2),"")</f>
        <v/>
      </c>
      <c r="H565" s="61" t="str">
        <f>IFERROR(VLOOKUP($D565,大三學分表!$G:$J,2,FALSE),"")</f>
        <v/>
      </c>
      <c r="I565" s="61" t="str">
        <f>IFERROR(VLOOKUP($D565,大三學分表!$G:$J,4,FALSE),"")</f>
        <v/>
      </c>
      <c r="J565" s="64"/>
      <c r="K565" s="64"/>
      <c r="L565" s="66"/>
      <c r="M565" s="66"/>
      <c r="N565" s="62" t="str">
        <f>IFERROR(INDEX(學生名單!$B:$I,MATCH($B565,學生名單!$H:$H,0),8),"")</f>
        <v/>
      </c>
      <c r="O565" s="66"/>
    </row>
    <row r="566" spans="1:15" s="67" customFormat="1">
      <c r="A566" s="60" t="str">
        <f>IFERROR(INDEX(學生名單!$B:$I,MATCH($B566,學生名單!$H:$H,0),1),"")</f>
        <v/>
      </c>
      <c r="C566" s="87"/>
      <c r="D566" s="74"/>
      <c r="E566" s="60" t="str">
        <f>IFERROR(INDEX(學生名單!$B:$I,MATCH($B566,學生名單!$H:$H,0),7),"")</f>
        <v/>
      </c>
      <c r="F566" s="60" t="str">
        <f>IFERROR(INDEX(學生名單!$B:$I,MATCH($B566,學生名單!$H:$H,0),5),"")</f>
        <v/>
      </c>
      <c r="G566" s="60" t="str">
        <f>IFERROR(INDEX(學生名單!$B:$I,MATCH($B566,學生名單!$H:$H,0),2),"")</f>
        <v/>
      </c>
      <c r="H566" s="61" t="str">
        <f>IFERROR(VLOOKUP($D566,大三學分表!$G:$J,2,FALSE),"")</f>
        <v/>
      </c>
      <c r="I566" s="61" t="str">
        <f>IFERROR(VLOOKUP($D566,大三學分表!$G:$J,4,FALSE),"")</f>
        <v/>
      </c>
      <c r="J566" s="64"/>
      <c r="K566" s="64"/>
      <c r="L566" s="66"/>
      <c r="M566" s="66"/>
      <c r="N566" s="62" t="str">
        <f>IFERROR(INDEX(學生名單!$B:$I,MATCH($B566,學生名單!$H:$H,0),8),"")</f>
        <v/>
      </c>
      <c r="O566" s="66"/>
    </row>
    <row r="567" spans="1:15" s="67" customFormat="1">
      <c r="A567" s="60" t="str">
        <f>IFERROR(INDEX(學生名單!$B:$I,MATCH($B567,學生名單!$H:$H,0),1),"")</f>
        <v/>
      </c>
      <c r="C567" s="87"/>
      <c r="D567" s="74"/>
      <c r="E567" s="60" t="str">
        <f>IFERROR(INDEX(學生名單!$B:$I,MATCH($B567,學生名單!$H:$H,0),7),"")</f>
        <v/>
      </c>
      <c r="F567" s="60" t="str">
        <f>IFERROR(INDEX(學生名單!$B:$I,MATCH($B567,學生名單!$H:$H,0),5),"")</f>
        <v/>
      </c>
      <c r="G567" s="60" t="str">
        <f>IFERROR(INDEX(學生名單!$B:$I,MATCH($B567,學生名單!$H:$H,0),2),"")</f>
        <v/>
      </c>
      <c r="H567" s="61" t="str">
        <f>IFERROR(VLOOKUP($D567,大三學分表!$G:$J,2,FALSE),"")</f>
        <v/>
      </c>
      <c r="I567" s="61" t="str">
        <f>IFERROR(VLOOKUP($D567,大三學分表!$G:$J,4,FALSE),"")</f>
        <v/>
      </c>
      <c r="J567" s="64"/>
      <c r="K567" s="64"/>
      <c r="L567" s="66"/>
      <c r="M567" s="66"/>
      <c r="N567" s="62" t="str">
        <f>IFERROR(INDEX(學生名單!$B:$I,MATCH($B567,學生名單!$H:$H,0),8),"")</f>
        <v/>
      </c>
      <c r="O567" s="66"/>
    </row>
    <row r="568" spans="1:15" s="67" customFormat="1">
      <c r="A568" s="60" t="str">
        <f>IFERROR(INDEX(學生名單!$B:$I,MATCH($B568,學生名單!$H:$H,0),1),"")</f>
        <v/>
      </c>
      <c r="C568" s="87"/>
      <c r="D568" s="74"/>
      <c r="E568" s="60" t="str">
        <f>IFERROR(INDEX(學生名單!$B:$I,MATCH($B568,學生名單!$H:$H,0),7),"")</f>
        <v/>
      </c>
      <c r="F568" s="60" t="str">
        <f>IFERROR(INDEX(學生名單!$B:$I,MATCH($B568,學生名單!$H:$H,0),5),"")</f>
        <v/>
      </c>
      <c r="G568" s="60" t="str">
        <f>IFERROR(INDEX(學生名單!$B:$I,MATCH($B568,學生名單!$H:$H,0),2),"")</f>
        <v/>
      </c>
      <c r="H568" s="61" t="str">
        <f>IFERROR(VLOOKUP($D568,大三學分表!$G:$J,2,FALSE),"")</f>
        <v/>
      </c>
      <c r="I568" s="61" t="str">
        <f>IFERROR(VLOOKUP($D568,大三學分表!$G:$J,4,FALSE),"")</f>
        <v/>
      </c>
      <c r="J568" s="64"/>
      <c r="K568" s="64"/>
      <c r="L568" s="66"/>
      <c r="M568" s="66"/>
      <c r="N568" s="62" t="str">
        <f>IFERROR(INDEX(學生名單!$B:$I,MATCH($B568,學生名單!$H:$H,0),8),"")</f>
        <v/>
      </c>
      <c r="O568" s="66"/>
    </row>
    <row r="569" spans="1:15" s="67" customFormat="1">
      <c r="A569" s="60" t="str">
        <f>IFERROR(INDEX(學生名單!$B:$I,MATCH($B569,學生名單!$H:$H,0),1),"")</f>
        <v/>
      </c>
      <c r="C569" s="87"/>
      <c r="D569" s="74"/>
      <c r="E569" s="60" t="str">
        <f>IFERROR(INDEX(學生名單!$B:$I,MATCH($B569,學生名單!$H:$H,0),7),"")</f>
        <v/>
      </c>
      <c r="F569" s="60" t="str">
        <f>IFERROR(INDEX(學生名單!$B:$I,MATCH($B569,學生名單!$H:$H,0),5),"")</f>
        <v/>
      </c>
      <c r="G569" s="60" t="str">
        <f>IFERROR(INDEX(學生名單!$B:$I,MATCH($B569,學生名單!$H:$H,0),2),"")</f>
        <v/>
      </c>
      <c r="H569" s="61" t="str">
        <f>IFERROR(VLOOKUP($D569,大三學分表!$G:$J,2,FALSE),"")</f>
        <v/>
      </c>
      <c r="I569" s="61" t="str">
        <f>IFERROR(VLOOKUP($D569,大三學分表!$G:$J,4,FALSE),"")</f>
        <v/>
      </c>
      <c r="J569" s="64"/>
      <c r="K569" s="64"/>
      <c r="L569" s="66"/>
      <c r="M569" s="66"/>
      <c r="N569" s="62" t="str">
        <f>IFERROR(INDEX(學生名單!$B:$I,MATCH($B569,學生名單!$H:$H,0),8),"")</f>
        <v/>
      </c>
      <c r="O569" s="66"/>
    </row>
    <row r="570" spans="1:15" s="67" customFormat="1">
      <c r="A570" s="60" t="str">
        <f>IFERROR(INDEX(學生名單!$B:$I,MATCH($B570,學生名單!$H:$H,0),1),"")</f>
        <v/>
      </c>
      <c r="C570" s="87"/>
      <c r="D570" s="74"/>
      <c r="E570" s="60" t="str">
        <f>IFERROR(INDEX(學生名單!$B:$I,MATCH($B570,學生名單!$H:$H,0),7),"")</f>
        <v/>
      </c>
      <c r="F570" s="60" t="str">
        <f>IFERROR(INDEX(學生名單!$B:$I,MATCH($B570,學生名單!$H:$H,0),5),"")</f>
        <v/>
      </c>
      <c r="G570" s="60" t="str">
        <f>IFERROR(INDEX(學生名單!$B:$I,MATCH($B570,學生名單!$H:$H,0),2),"")</f>
        <v/>
      </c>
      <c r="H570" s="61" t="str">
        <f>IFERROR(VLOOKUP($D570,大三學分表!$G:$J,2,FALSE),"")</f>
        <v/>
      </c>
      <c r="I570" s="61" t="str">
        <f>IFERROR(VLOOKUP($D570,大三學分表!$G:$J,4,FALSE),"")</f>
        <v/>
      </c>
      <c r="J570" s="64"/>
      <c r="K570" s="64"/>
      <c r="L570" s="66"/>
      <c r="M570" s="66"/>
      <c r="N570" s="62" t="str">
        <f>IFERROR(INDEX(學生名單!$B:$I,MATCH($B570,學生名單!$H:$H,0),8),"")</f>
        <v/>
      </c>
      <c r="O570" s="66"/>
    </row>
    <row r="571" spans="1:15" s="67" customFormat="1">
      <c r="A571" s="60" t="str">
        <f>IFERROR(INDEX(學生名單!$B:$I,MATCH($B571,學生名單!$H:$H,0),1),"")</f>
        <v/>
      </c>
      <c r="C571" s="87"/>
      <c r="D571" s="74"/>
      <c r="E571" s="60" t="str">
        <f>IFERROR(INDEX(學生名單!$B:$I,MATCH($B571,學生名單!$H:$H,0),7),"")</f>
        <v/>
      </c>
      <c r="F571" s="60" t="str">
        <f>IFERROR(INDEX(學生名單!$B:$I,MATCH($B571,學生名單!$H:$H,0),5),"")</f>
        <v/>
      </c>
      <c r="G571" s="60" t="str">
        <f>IFERROR(INDEX(學生名單!$B:$I,MATCH($B571,學生名單!$H:$H,0),2),"")</f>
        <v/>
      </c>
      <c r="H571" s="61" t="str">
        <f>IFERROR(VLOOKUP($D571,大三學分表!$G:$J,2,FALSE),"")</f>
        <v/>
      </c>
      <c r="I571" s="61" t="str">
        <f>IFERROR(VLOOKUP($D571,大三學分表!$G:$J,4,FALSE),"")</f>
        <v/>
      </c>
      <c r="J571" s="64"/>
      <c r="K571" s="64"/>
      <c r="L571" s="66"/>
      <c r="M571" s="66"/>
      <c r="N571" s="62" t="str">
        <f>IFERROR(INDEX(學生名單!$B:$I,MATCH($B571,學生名單!$H:$H,0),8),"")</f>
        <v/>
      </c>
      <c r="O571" s="66"/>
    </row>
    <row r="572" spans="1:15" s="67" customFormat="1">
      <c r="A572" s="60" t="str">
        <f>IFERROR(INDEX(學生名單!$B:$I,MATCH($B572,學生名單!$H:$H,0),1),"")</f>
        <v/>
      </c>
      <c r="C572" s="87"/>
      <c r="D572" s="74"/>
      <c r="E572" s="60" t="str">
        <f>IFERROR(INDEX(學生名單!$B:$I,MATCH($B572,學生名單!$H:$H,0),7),"")</f>
        <v/>
      </c>
      <c r="F572" s="60" t="str">
        <f>IFERROR(INDEX(學生名單!$B:$I,MATCH($B572,學生名單!$H:$H,0),5),"")</f>
        <v/>
      </c>
      <c r="G572" s="60" t="str">
        <f>IFERROR(INDEX(學生名單!$B:$I,MATCH($B572,學生名單!$H:$H,0),2),"")</f>
        <v/>
      </c>
      <c r="H572" s="61" t="str">
        <f>IFERROR(VLOOKUP($D572,大三學分表!$G:$J,2,FALSE),"")</f>
        <v/>
      </c>
      <c r="I572" s="61" t="str">
        <f>IFERROR(VLOOKUP($D572,大三學分表!$G:$J,4,FALSE),"")</f>
        <v/>
      </c>
      <c r="J572" s="64"/>
      <c r="K572" s="64"/>
      <c r="L572" s="66"/>
      <c r="M572" s="66"/>
      <c r="N572" s="62" t="str">
        <f>IFERROR(INDEX(學生名單!$B:$I,MATCH($B572,學生名單!$H:$H,0),8),"")</f>
        <v/>
      </c>
      <c r="O572" s="66"/>
    </row>
    <row r="573" spans="1:15" s="67" customFormat="1">
      <c r="A573" s="60" t="str">
        <f>IFERROR(INDEX(學生名單!$B:$I,MATCH($B573,學生名單!$H:$H,0),1),"")</f>
        <v/>
      </c>
      <c r="C573" s="87"/>
      <c r="D573" s="74"/>
      <c r="E573" s="60" t="str">
        <f>IFERROR(INDEX(學生名單!$B:$I,MATCH($B573,學生名單!$H:$H,0),7),"")</f>
        <v/>
      </c>
      <c r="F573" s="60" t="str">
        <f>IFERROR(INDEX(學生名單!$B:$I,MATCH($B573,學生名單!$H:$H,0),5),"")</f>
        <v/>
      </c>
      <c r="G573" s="60" t="str">
        <f>IFERROR(INDEX(學生名單!$B:$I,MATCH($B573,學生名單!$H:$H,0),2),"")</f>
        <v/>
      </c>
      <c r="H573" s="61" t="str">
        <f>IFERROR(VLOOKUP($D573,大三學分表!$G:$J,2,FALSE),"")</f>
        <v/>
      </c>
      <c r="I573" s="61" t="str">
        <f>IFERROR(VLOOKUP($D573,大三學分表!$G:$J,4,FALSE),"")</f>
        <v/>
      </c>
      <c r="J573" s="64"/>
      <c r="K573" s="64"/>
      <c r="L573" s="66"/>
      <c r="M573" s="66"/>
      <c r="N573" s="62" t="str">
        <f>IFERROR(INDEX(學生名單!$B:$I,MATCH($B573,學生名單!$H:$H,0),8),"")</f>
        <v/>
      </c>
      <c r="O573" s="66"/>
    </row>
    <row r="574" spans="1:15" s="67" customFormat="1">
      <c r="A574" s="60" t="str">
        <f>IFERROR(INDEX(學生名單!$B:$I,MATCH($B574,學生名單!$H:$H,0),1),"")</f>
        <v/>
      </c>
      <c r="C574" s="87"/>
      <c r="D574" s="74"/>
      <c r="E574" s="60" t="str">
        <f>IFERROR(INDEX(學生名單!$B:$I,MATCH($B574,學生名單!$H:$H,0),7),"")</f>
        <v/>
      </c>
      <c r="F574" s="60" t="str">
        <f>IFERROR(INDEX(學生名單!$B:$I,MATCH($B574,學生名單!$H:$H,0),5),"")</f>
        <v/>
      </c>
      <c r="G574" s="60" t="str">
        <f>IFERROR(INDEX(學生名單!$B:$I,MATCH($B574,學生名單!$H:$H,0),2),"")</f>
        <v/>
      </c>
      <c r="H574" s="61" t="str">
        <f>IFERROR(VLOOKUP($D574,大三學分表!$G:$J,2,FALSE),"")</f>
        <v/>
      </c>
      <c r="I574" s="61" t="str">
        <f>IFERROR(VLOOKUP($D574,大三學分表!$G:$J,4,FALSE),"")</f>
        <v/>
      </c>
      <c r="J574" s="64"/>
      <c r="K574" s="64"/>
      <c r="L574" s="66"/>
      <c r="M574" s="66"/>
      <c r="N574" s="62" t="str">
        <f>IFERROR(INDEX(學生名單!$B:$I,MATCH($B574,學生名單!$H:$H,0),8),"")</f>
        <v/>
      </c>
      <c r="O574" s="66"/>
    </row>
    <row r="575" spans="1:15" s="67" customFormat="1">
      <c r="A575" s="60" t="str">
        <f>IFERROR(INDEX(學生名單!$B:$I,MATCH($B575,學生名單!$H:$H,0),1),"")</f>
        <v/>
      </c>
      <c r="C575" s="87"/>
      <c r="D575" s="74"/>
      <c r="E575" s="60" t="str">
        <f>IFERROR(INDEX(學生名單!$B:$I,MATCH($B575,學生名單!$H:$H,0),7),"")</f>
        <v/>
      </c>
      <c r="F575" s="60" t="str">
        <f>IFERROR(INDEX(學生名單!$B:$I,MATCH($B575,學生名單!$H:$H,0),5),"")</f>
        <v/>
      </c>
      <c r="G575" s="60" t="str">
        <f>IFERROR(INDEX(學生名單!$B:$I,MATCH($B575,學生名單!$H:$H,0),2),"")</f>
        <v/>
      </c>
      <c r="H575" s="61" t="str">
        <f>IFERROR(VLOOKUP($D575,大三學分表!$G:$J,2,FALSE),"")</f>
        <v/>
      </c>
      <c r="I575" s="61" t="str">
        <f>IFERROR(VLOOKUP($D575,大三學分表!$G:$J,4,FALSE),"")</f>
        <v/>
      </c>
      <c r="J575" s="64"/>
      <c r="K575" s="64"/>
      <c r="L575" s="66"/>
      <c r="M575" s="66"/>
      <c r="N575" s="62" t="str">
        <f>IFERROR(INDEX(學生名單!$B:$I,MATCH($B575,學生名單!$H:$H,0),8),"")</f>
        <v/>
      </c>
      <c r="O575" s="66"/>
    </row>
    <row r="576" spans="1:15" s="67" customFormat="1">
      <c r="A576" s="60" t="str">
        <f>IFERROR(INDEX(學生名單!$B:$I,MATCH($B576,學生名單!$H:$H,0),1),"")</f>
        <v/>
      </c>
      <c r="C576" s="87"/>
      <c r="D576" s="74"/>
      <c r="E576" s="60" t="str">
        <f>IFERROR(INDEX(學生名單!$B:$I,MATCH($B576,學生名單!$H:$H,0),7),"")</f>
        <v/>
      </c>
      <c r="F576" s="60" t="str">
        <f>IFERROR(INDEX(學生名單!$B:$I,MATCH($B576,學生名單!$H:$H,0),5),"")</f>
        <v/>
      </c>
      <c r="G576" s="60" t="str">
        <f>IFERROR(INDEX(學生名單!$B:$I,MATCH($B576,學生名單!$H:$H,0),2),"")</f>
        <v/>
      </c>
      <c r="H576" s="61" t="str">
        <f>IFERROR(VLOOKUP($D576,大三學分表!$G:$J,2,FALSE),"")</f>
        <v/>
      </c>
      <c r="I576" s="61" t="str">
        <f>IFERROR(VLOOKUP($D576,大三學分表!$G:$J,4,FALSE),"")</f>
        <v/>
      </c>
      <c r="J576" s="64"/>
      <c r="K576" s="64"/>
      <c r="L576" s="66"/>
      <c r="M576" s="66"/>
      <c r="N576" s="62" t="str">
        <f>IFERROR(INDEX(學生名單!$B:$I,MATCH($B576,學生名單!$H:$H,0),8),"")</f>
        <v/>
      </c>
      <c r="O576" s="66"/>
    </row>
    <row r="577" spans="1:15" s="67" customFormat="1">
      <c r="A577" s="60" t="str">
        <f>IFERROR(INDEX(學生名單!$B:$I,MATCH($B577,學生名單!$H:$H,0),1),"")</f>
        <v/>
      </c>
      <c r="C577" s="87"/>
      <c r="D577" s="74"/>
      <c r="E577" s="60" t="str">
        <f>IFERROR(INDEX(學生名單!$B:$I,MATCH($B577,學生名單!$H:$H,0),7),"")</f>
        <v/>
      </c>
      <c r="F577" s="60" t="str">
        <f>IFERROR(INDEX(學生名單!$B:$I,MATCH($B577,學生名單!$H:$H,0),5),"")</f>
        <v/>
      </c>
      <c r="G577" s="60" t="str">
        <f>IFERROR(INDEX(學生名單!$B:$I,MATCH($B577,學生名單!$H:$H,0),2),"")</f>
        <v/>
      </c>
      <c r="H577" s="61" t="str">
        <f>IFERROR(VLOOKUP($D577,大三學分表!$G:$J,2,FALSE),"")</f>
        <v/>
      </c>
      <c r="I577" s="61" t="str">
        <f>IFERROR(VLOOKUP($D577,大三學分表!$G:$J,4,FALSE),"")</f>
        <v/>
      </c>
      <c r="J577" s="64"/>
      <c r="K577" s="64"/>
      <c r="L577" s="66"/>
      <c r="M577" s="66"/>
      <c r="N577" s="62" t="str">
        <f>IFERROR(INDEX(學生名單!$B:$I,MATCH($B577,學生名單!$H:$H,0),8),"")</f>
        <v/>
      </c>
      <c r="O577" s="66"/>
    </row>
    <row r="578" spans="1:15" s="67" customFormat="1">
      <c r="A578" s="60" t="str">
        <f>IFERROR(INDEX(學生名單!$B:$I,MATCH($B578,學生名單!$H:$H,0),1),"")</f>
        <v/>
      </c>
      <c r="C578" s="87"/>
      <c r="D578" s="74"/>
      <c r="E578" s="60" t="str">
        <f>IFERROR(INDEX(學生名單!$B:$I,MATCH($B578,學生名單!$H:$H,0),7),"")</f>
        <v/>
      </c>
      <c r="F578" s="60" t="str">
        <f>IFERROR(INDEX(學生名單!$B:$I,MATCH($B578,學生名單!$H:$H,0),5),"")</f>
        <v/>
      </c>
      <c r="G578" s="60" t="str">
        <f>IFERROR(INDEX(學生名單!$B:$I,MATCH($B578,學生名單!$H:$H,0),2),"")</f>
        <v/>
      </c>
      <c r="H578" s="61" t="str">
        <f>IFERROR(VLOOKUP($D578,大三學分表!$G:$J,2,FALSE),"")</f>
        <v/>
      </c>
      <c r="I578" s="61" t="str">
        <f>IFERROR(VLOOKUP($D578,大三學分表!$G:$J,4,FALSE),"")</f>
        <v/>
      </c>
      <c r="J578" s="64"/>
      <c r="K578" s="64"/>
      <c r="L578" s="66"/>
      <c r="M578" s="66"/>
      <c r="N578" s="62" t="str">
        <f>IFERROR(INDEX(學生名單!$B:$I,MATCH($B578,學生名單!$H:$H,0),8),"")</f>
        <v/>
      </c>
      <c r="O578" s="66"/>
    </row>
    <row r="579" spans="1:15" s="67" customFormat="1">
      <c r="A579" s="60" t="str">
        <f>IFERROR(INDEX(學生名單!$B:$I,MATCH($B579,學生名單!$H:$H,0),1),"")</f>
        <v/>
      </c>
      <c r="C579" s="87"/>
      <c r="D579" s="74"/>
      <c r="E579" s="60" t="str">
        <f>IFERROR(INDEX(學生名單!$B:$I,MATCH($B579,學生名單!$H:$H,0),7),"")</f>
        <v/>
      </c>
      <c r="F579" s="60" t="str">
        <f>IFERROR(INDEX(學生名單!$B:$I,MATCH($B579,學生名單!$H:$H,0),5),"")</f>
        <v/>
      </c>
      <c r="G579" s="60" t="str">
        <f>IFERROR(INDEX(學生名單!$B:$I,MATCH($B579,學生名單!$H:$H,0),2),"")</f>
        <v/>
      </c>
      <c r="H579" s="61" t="str">
        <f>IFERROR(VLOOKUP($D579,大三學分表!$G:$J,2,FALSE),"")</f>
        <v/>
      </c>
      <c r="I579" s="61" t="str">
        <f>IFERROR(VLOOKUP($D579,大三學分表!$G:$J,4,FALSE),"")</f>
        <v/>
      </c>
      <c r="J579" s="64"/>
      <c r="K579" s="64"/>
      <c r="L579" s="66"/>
      <c r="M579" s="66"/>
      <c r="N579" s="62" t="str">
        <f>IFERROR(INDEX(學生名單!$B:$I,MATCH($B579,學生名單!$H:$H,0),8),"")</f>
        <v/>
      </c>
      <c r="O579" s="66"/>
    </row>
    <row r="580" spans="1:15" s="67" customFormat="1">
      <c r="A580" s="60" t="str">
        <f>IFERROR(INDEX(學生名單!$B:$I,MATCH($B580,學生名單!$H:$H,0),1),"")</f>
        <v/>
      </c>
      <c r="C580" s="87"/>
      <c r="D580" s="74"/>
      <c r="E580" s="60" t="str">
        <f>IFERROR(INDEX(學生名單!$B:$I,MATCH($B580,學生名單!$H:$H,0),7),"")</f>
        <v/>
      </c>
      <c r="F580" s="60" t="str">
        <f>IFERROR(INDEX(學生名單!$B:$I,MATCH($B580,學生名單!$H:$H,0),5),"")</f>
        <v/>
      </c>
      <c r="G580" s="60" t="str">
        <f>IFERROR(INDEX(學生名單!$B:$I,MATCH($B580,學生名單!$H:$H,0),2),"")</f>
        <v/>
      </c>
      <c r="H580" s="61" t="str">
        <f>IFERROR(VLOOKUP($D580,大三學分表!$G:$J,2,FALSE),"")</f>
        <v/>
      </c>
      <c r="I580" s="61" t="str">
        <f>IFERROR(VLOOKUP($D580,大三學分表!$G:$J,4,FALSE),"")</f>
        <v/>
      </c>
      <c r="J580" s="64"/>
      <c r="K580" s="64"/>
      <c r="L580" s="66"/>
      <c r="M580" s="66"/>
      <c r="N580" s="62" t="str">
        <f>IFERROR(INDEX(學生名單!$B:$I,MATCH($B580,學生名單!$H:$H,0),8),"")</f>
        <v/>
      </c>
      <c r="O580" s="66"/>
    </row>
    <row r="581" spans="1:15" s="67" customFormat="1">
      <c r="A581" s="60" t="str">
        <f>IFERROR(INDEX(學生名單!$B:$I,MATCH($B581,學生名單!$H:$H,0),1),"")</f>
        <v/>
      </c>
      <c r="C581" s="87"/>
      <c r="D581" s="74"/>
      <c r="E581" s="60" t="str">
        <f>IFERROR(INDEX(學生名單!$B:$I,MATCH($B581,學生名單!$H:$H,0),7),"")</f>
        <v/>
      </c>
      <c r="F581" s="60" t="str">
        <f>IFERROR(INDEX(學生名單!$B:$I,MATCH($B581,學生名單!$H:$H,0),5),"")</f>
        <v/>
      </c>
      <c r="G581" s="60" t="str">
        <f>IFERROR(INDEX(學生名單!$B:$I,MATCH($B581,學生名單!$H:$H,0),2),"")</f>
        <v/>
      </c>
      <c r="H581" s="61" t="str">
        <f>IFERROR(VLOOKUP($D581,大三學分表!$G:$J,2,FALSE),"")</f>
        <v/>
      </c>
      <c r="I581" s="61" t="str">
        <f>IFERROR(VLOOKUP($D581,大三學分表!$G:$J,4,FALSE),"")</f>
        <v/>
      </c>
      <c r="J581" s="64"/>
      <c r="K581" s="64"/>
      <c r="L581" s="66"/>
      <c r="M581" s="66"/>
      <c r="N581" s="62" t="str">
        <f>IFERROR(INDEX(學生名單!$B:$I,MATCH($B581,學生名單!$H:$H,0),8),"")</f>
        <v/>
      </c>
      <c r="O581" s="66"/>
    </row>
    <row r="582" spans="1:15" s="67" customFormat="1">
      <c r="A582" s="60" t="str">
        <f>IFERROR(INDEX(學生名單!$B:$I,MATCH($B582,學生名單!$H:$H,0),1),"")</f>
        <v/>
      </c>
      <c r="C582" s="87"/>
      <c r="D582" s="74"/>
      <c r="E582" s="60" t="str">
        <f>IFERROR(INDEX(學生名單!$B:$I,MATCH($B582,學生名單!$H:$H,0),7),"")</f>
        <v/>
      </c>
      <c r="F582" s="60" t="str">
        <f>IFERROR(INDEX(學生名單!$B:$I,MATCH($B582,學生名單!$H:$H,0),5),"")</f>
        <v/>
      </c>
      <c r="G582" s="60" t="str">
        <f>IFERROR(INDEX(學生名單!$B:$I,MATCH($B582,學生名單!$H:$H,0),2),"")</f>
        <v/>
      </c>
      <c r="H582" s="61" t="str">
        <f>IFERROR(VLOOKUP($D582,大三學分表!$G:$J,2,FALSE),"")</f>
        <v/>
      </c>
      <c r="I582" s="61" t="str">
        <f>IFERROR(VLOOKUP($D582,大三學分表!$G:$J,4,FALSE),"")</f>
        <v/>
      </c>
      <c r="J582" s="64"/>
      <c r="K582" s="64"/>
      <c r="L582" s="66"/>
      <c r="M582" s="66"/>
      <c r="N582" s="62" t="str">
        <f>IFERROR(INDEX(學生名單!$B:$I,MATCH($B582,學生名單!$H:$H,0),8),"")</f>
        <v/>
      </c>
      <c r="O582" s="66"/>
    </row>
    <row r="583" spans="1:15" s="67" customFormat="1">
      <c r="A583" s="60" t="str">
        <f>IFERROR(INDEX(學生名單!$B:$I,MATCH($B583,學生名單!$H:$H,0),1),"")</f>
        <v/>
      </c>
      <c r="C583" s="87"/>
      <c r="D583" s="74"/>
      <c r="E583" s="60" t="str">
        <f>IFERROR(INDEX(學生名單!$B:$I,MATCH($B583,學生名單!$H:$H,0),7),"")</f>
        <v/>
      </c>
      <c r="F583" s="60" t="str">
        <f>IFERROR(INDEX(學生名單!$B:$I,MATCH($B583,學生名單!$H:$H,0),5),"")</f>
        <v/>
      </c>
      <c r="G583" s="60" t="str">
        <f>IFERROR(INDEX(學生名單!$B:$I,MATCH($B583,學生名單!$H:$H,0),2),"")</f>
        <v/>
      </c>
      <c r="H583" s="61" t="str">
        <f>IFERROR(VLOOKUP($D583,大三學分表!$G:$J,2,FALSE),"")</f>
        <v/>
      </c>
      <c r="I583" s="61" t="str">
        <f>IFERROR(VLOOKUP($D583,大三學分表!$G:$J,4,FALSE),"")</f>
        <v/>
      </c>
      <c r="J583" s="64"/>
      <c r="K583" s="64"/>
      <c r="L583" s="66"/>
      <c r="M583" s="66"/>
      <c r="N583" s="62" t="str">
        <f>IFERROR(INDEX(學生名單!$B:$I,MATCH($B583,學生名單!$H:$H,0),8),"")</f>
        <v/>
      </c>
      <c r="O583" s="66"/>
    </row>
    <row r="584" spans="1:15" s="67" customFormat="1">
      <c r="A584" s="60" t="str">
        <f>IFERROR(INDEX(學生名單!$B:$I,MATCH($B584,學生名單!$H:$H,0),1),"")</f>
        <v/>
      </c>
      <c r="C584" s="87"/>
      <c r="D584" s="74"/>
      <c r="E584" s="60" t="str">
        <f>IFERROR(INDEX(學生名單!$B:$I,MATCH($B584,學生名單!$H:$H,0),7),"")</f>
        <v/>
      </c>
      <c r="F584" s="60" t="str">
        <f>IFERROR(INDEX(學生名單!$B:$I,MATCH($B584,學生名單!$H:$H,0),5),"")</f>
        <v/>
      </c>
      <c r="G584" s="60" t="str">
        <f>IFERROR(INDEX(學生名單!$B:$I,MATCH($B584,學生名單!$H:$H,0),2),"")</f>
        <v/>
      </c>
      <c r="H584" s="61" t="str">
        <f>IFERROR(VLOOKUP($D584,大三學分表!$G:$J,2,FALSE),"")</f>
        <v/>
      </c>
      <c r="I584" s="61" t="str">
        <f>IFERROR(VLOOKUP($D584,大三學分表!$G:$J,4,FALSE),"")</f>
        <v/>
      </c>
      <c r="J584" s="64"/>
      <c r="K584" s="64"/>
      <c r="L584" s="66"/>
      <c r="M584" s="66"/>
      <c r="N584" s="62" t="str">
        <f>IFERROR(INDEX(學生名單!$B:$I,MATCH($B584,學生名單!$H:$H,0),8),"")</f>
        <v/>
      </c>
      <c r="O584" s="66"/>
    </row>
    <row r="585" spans="1:15" s="67" customFormat="1">
      <c r="A585" s="60" t="str">
        <f>IFERROR(INDEX(學生名單!$B:$I,MATCH($B585,學生名單!$H:$H,0),1),"")</f>
        <v/>
      </c>
      <c r="C585" s="87"/>
      <c r="D585" s="74"/>
      <c r="E585" s="60" t="str">
        <f>IFERROR(INDEX(學生名單!$B:$I,MATCH($B585,學生名單!$H:$H,0),7),"")</f>
        <v/>
      </c>
      <c r="F585" s="60" t="str">
        <f>IFERROR(INDEX(學生名單!$B:$I,MATCH($B585,學生名單!$H:$H,0),5),"")</f>
        <v/>
      </c>
      <c r="G585" s="60" t="str">
        <f>IFERROR(INDEX(學生名單!$B:$I,MATCH($B585,學生名單!$H:$H,0),2),"")</f>
        <v/>
      </c>
      <c r="H585" s="61" t="str">
        <f>IFERROR(VLOOKUP($D585,大三學分表!$G:$J,2,FALSE),"")</f>
        <v/>
      </c>
      <c r="I585" s="61" t="str">
        <f>IFERROR(VLOOKUP($D585,大三學分表!$G:$J,4,FALSE),"")</f>
        <v/>
      </c>
      <c r="J585" s="64"/>
      <c r="K585" s="64"/>
      <c r="L585" s="66"/>
      <c r="M585" s="66"/>
      <c r="N585" s="62" t="str">
        <f>IFERROR(INDEX(學生名單!$B:$I,MATCH($B585,學生名單!$H:$H,0),8),"")</f>
        <v/>
      </c>
      <c r="O585" s="66"/>
    </row>
    <row r="586" spans="1:15" s="67" customFormat="1">
      <c r="A586" s="60" t="str">
        <f>IFERROR(INDEX(學生名單!$B:$I,MATCH($B586,學生名單!$H:$H,0),1),"")</f>
        <v/>
      </c>
      <c r="C586" s="87"/>
      <c r="D586" s="74"/>
      <c r="E586" s="60" t="str">
        <f>IFERROR(INDEX(學生名單!$B:$I,MATCH($B586,學生名單!$H:$H,0),7),"")</f>
        <v/>
      </c>
      <c r="F586" s="60" t="str">
        <f>IFERROR(INDEX(學生名單!$B:$I,MATCH($B586,學生名單!$H:$H,0),5),"")</f>
        <v/>
      </c>
      <c r="G586" s="60" t="str">
        <f>IFERROR(INDEX(學生名單!$B:$I,MATCH($B586,學生名單!$H:$H,0),2),"")</f>
        <v/>
      </c>
      <c r="H586" s="61" t="str">
        <f>IFERROR(VLOOKUP($D586,大三學分表!$G:$J,2,FALSE),"")</f>
        <v/>
      </c>
      <c r="I586" s="61" t="str">
        <f>IFERROR(VLOOKUP($D586,大三學分表!$G:$J,4,FALSE),"")</f>
        <v/>
      </c>
      <c r="J586" s="64"/>
      <c r="K586" s="64"/>
      <c r="L586" s="66"/>
      <c r="M586" s="66"/>
      <c r="N586" s="62" t="str">
        <f>IFERROR(INDEX(學生名單!$B:$I,MATCH($B586,學生名單!$H:$H,0),8),"")</f>
        <v/>
      </c>
      <c r="O586" s="66"/>
    </row>
    <row r="587" spans="1:15" s="67" customFormat="1">
      <c r="A587" s="60" t="str">
        <f>IFERROR(INDEX(學生名單!$B:$I,MATCH($B587,學生名單!$H:$H,0),1),"")</f>
        <v/>
      </c>
      <c r="C587" s="87"/>
      <c r="D587" s="74"/>
      <c r="E587" s="60" t="str">
        <f>IFERROR(INDEX(學生名單!$B:$I,MATCH($B587,學生名單!$H:$H,0),7),"")</f>
        <v/>
      </c>
      <c r="F587" s="60" t="str">
        <f>IFERROR(INDEX(學生名單!$B:$I,MATCH($B587,學生名單!$H:$H,0),5),"")</f>
        <v/>
      </c>
      <c r="G587" s="60" t="str">
        <f>IFERROR(INDEX(學生名單!$B:$I,MATCH($B587,學生名單!$H:$H,0),2),"")</f>
        <v/>
      </c>
      <c r="H587" s="61" t="str">
        <f>IFERROR(VLOOKUP($D587,大三學分表!$G:$J,2,FALSE),"")</f>
        <v/>
      </c>
      <c r="I587" s="61" t="str">
        <f>IFERROR(VLOOKUP($D587,大三學分表!$G:$J,4,FALSE),"")</f>
        <v/>
      </c>
      <c r="J587" s="64"/>
      <c r="K587" s="64"/>
      <c r="L587" s="66"/>
      <c r="M587" s="66"/>
      <c r="N587" s="62" t="str">
        <f>IFERROR(INDEX(學生名單!$B:$I,MATCH($B587,學生名單!$H:$H,0),8),"")</f>
        <v/>
      </c>
      <c r="O587" s="66"/>
    </row>
    <row r="588" spans="1:15" s="67" customFormat="1">
      <c r="A588" s="60" t="str">
        <f>IFERROR(INDEX(學生名單!$B:$I,MATCH($B588,學生名單!$H:$H,0),1),"")</f>
        <v/>
      </c>
      <c r="C588" s="87"/>
      <c r="D588" s="74"/>
      <c r="E588" s="60" t="str">
        <f>IFERROR(INDEX(學生名單!$B:$I,MATCH($B588,學生名單!$H:$H,0),7),"")</f>
        <v/>
      </c>
      <c r="F588" s="60" t="str">
        <f>IFERROR(INDEX(學生名單!$B:$I,MATCH($B588,學生名單!$H:$H,0),5),"")</f>
        <v/>
      </c>
      <c r="G588" s="60" t="str">
        <f>IFERROR(INDEX(學生名單!$B:$I,MATCH($B588,學生名單!$H:$H,0),2),"")</f>
        <v/>
      </c>
      <c r="H588" s="61" t="str">
        <f>IFERROR(VLOOKUP($D588,大三學分表!$G:$J,2,FALSE),"")</f>
        <v/>
      </c>
      <c r="I588" s="61" t="str">
        <f>IFERROR(VLOOKUP($D588,大三學分表!$G:$J,4,FALSE),"")</f>
        <v/>
      </c>
      <c r="J588" s="64"/>
      <c r="K588" s="64"/>
      <c r="L588" s="66"/>
      <c r="M588" s="66"/>
      <c r="N588" s="62" t="str">
        <f>IFERROR(INDEX(學生名單!$B:$I,MATCH($B588,學生名單!$H:$H,0),8),"")</f>
        <v/>
      </c>
      <c r="O588" s="66"/>
    </row>
    <row r="589" spans="1:15" s="67" customFormat="1">
      <c r="A589" s="60" t="str">
        <f>IFERROR(INDEX(學生名單!$B:$I,MATCH($B589,學生名單!$H:$H,0),1),"")</f>
        <v/>
      </c>
      <c r="C589" s="87"/>
      <c r="D589" s="74"/>
      <c r="E589" s="60" t="str">
        <f>IFERROR(INDEX(學生名單!$B:$I,MATCH($B589,學生名單!$H:$H,0),7),"")</f>
        <v/>
      </c>
      <c r="F589" s="60" t="str">
        <f>IFERROR(INDEX(學生名單!$B:$I,MATCH($B589,學生名單!$H:$H,0),5),"")</f>
        <v/>
      </c>
      <c r="G589" s="60" t="str">
        <f>IFERROR(INDEX(學生名單!$B:$I,MATCH($B589,學生名單!$H:$H,0),2),"")</f>
        <v/>
      </c>
      <c r="H589" s="61" t="str">
        <f>IFERROR(VLOOKUP($D589,大三學分表!$G:$J,2,FALSE),"")</f>
        <v/>
      </c>
      <c r="I589" s="61" t="str">
        <f>IFERROR(VLOOKUP($D589,大三學分表!$G:$J,4,FALSE),"")</f>
        <v/>
      </c>
      <c r="J589" s="64"/>
      <c r="K589" s="64"/>
      <c r="L589" s="66"/>
      <c r="M589" s="66"/>
      <c r="N589" s="62" t="str">
        <f>IFERROR(INDEX(學生名單!$B:$I,MATCH($B589,學生名單!$H:$H,0),8),"")</f>
        <v/>
      </c>
      <c r="O589" s="66"/>
    </row>
    <row r="590" spans="1:15" s="67" customFormat="1">
      <c r="A590" s="60" t="str">
        <f>IFERROR(INDEX(學生名單!$B:$I,MATCH($B590,學生名單!$H:$H,0),1),"")</f>
        <v/>
      </c>
      <c r="C590" s="87"/>
      <c r="D590" s="74"/>
      <c r="E590" s="60" t="str">
        <f>IFERROR(INDEX(學生名單!$B:$I,MATCH($B590,學生名單!$H:$H,0),7),"")</f>
        <v/>
      </c>
      <c r="F590" s="60" t="str">
        <f>IFERROR(INDEX(學生名單!$B:$I,MATCH($B590,學生名單!$H:$H,0),5),"")</f>
        <v/>
      </c>
      <c r="G590" s="60" t="str">
        <f>IFERROR(INDEX(學生名單!$B:$I,MATCH($B590,學生名單!$H:$H,0),2),"")</f>
        <v/>
      </c>
      <c r="H590" s="61" t="str">
        <f>IFERROR(VLOOKUP($D590,大三學分表!$G:$J,2,FALSE),"")</f>
        <v/>
      </c>
      <c r="I590" s="61" t="str">
        <f>IFERROR(VLOOKUP($D590,大三學分表!$G:$J,4,FALSE),"")</f>
        <v/>
      </c>
      <c r="J590" s="64"/>
      <c r="K590" s="64"/>
      <c r="L590" s="66"/>
      <c r="M590" s="66"/>
      <c r="N590" s="62" t="str">
        <f>IFERROR(INDEX(學生名單!$B:$I,MATCH($B590,學生名單!$H:$H,0),8),"")</f>
        <v/>
      </c>
      <c r="O590" s="66"/>
    </row>
    <row r="591" spans="1:15" s="67" customFormat="1">
      <c r="A591" s="60" t="str">
        <f>IFERROR(INDEX(學生名單!$B:$I,MATCH($B591,學生名單!$H:$H,0),1),"")</f>
        <v/>
      </c>
      <c r="C591" s="87"/>
      <c r="D591" s="74"/>
      <c r="E591" s="60" t="str">
        <f>IFERROR(INDEX(學生名單!$B:$I,MATCH($B591,學生名單!$H:$H,0),7),"")</f>
        <v/>
      </c>
      <c r="F591" s="60" t="str">
        <f>IFERROR(INDEX(學生名單!$B:$I,MATCH($B591,學生名單!$H:$H,0),5),"")</f>
        <v/>
      </c>
      <c r="G591" s="60" t="str">
        <f>IFERROR(INDEX(學生名單!$B:$I,MATCH($B591,學生名單!$H:$H,0),2),"")</f>
        <v/>
      </c>
      <c r="H591" s="61" t="str">
        <f>IFERROR(VLOOKUP($D591,大三學分表!$G:$J,2,FALSE),"")</f>
        <v/>
      </c>
      <c r="I591" s="61" t="str">
        <f>IFERROR(VLOOKUP($D591,大三學分表!$G:$J,4,FALSE),"")</f>
        <v/>
      </c>
      <c r="J591" s="64"/>
      <c r="K591" s="64"/>
      <c r="L591" s="66"/>
      <c r="M591" s="66"/>
      <c r="N591" s="62" t="str">
        <f>IFERROR(INDEX(學生名單!$B:$I,MATCH($B591,學生名單!$H:$H,0),8),"")</f>
        <v/>
      </c>
      <c r="O591" s="66"/>
    </row>
    <row r="592" spans="1:15" s="67" customFormat="1">
      <c r="A592" s="60" t="str">
        <f>IFERROR(INDEX(學生名單!$B:$I,MATCH($B592,學生名單!$H:$H,0),1),"")</f>
        <v/>
      </c>
      <c r="C592" s="87"/>
      <c r="D592" s="74"/>
      <c r="E592" s="60" t="str">
        <f>IFERROR(INDEX(學生名單!$B:$I,MATCH($B592,學生名單!$H:$H,0),7),"")</f>
        <v/>
      </c>
      <c r="F592" s="60" t="str">
        <f>IFERROR(INDEX(學生名單!$B:$I,MATCH($B592,學生名單!$H:$H,0),5),"")</f>
        <v/>
      </c>
      <c r="G592" s="60" t="str">
        <f>IFERROR(INDEX(學生名單!$B:$I,MATCH($B592,學生名單!$H:$H,0),2),"")</f>
        <v/>
      </c>
      <c r="H592" s="61" t="str">
        <f>IFERROR(VLOOKUP($D592,大三學分表!$G:$J,2,FALSE),"")</f>
        <v/>
      </c>
      <c r="I592" s="61" t="str">
        <f>IFERROR(VLOOKUP($D592,大三學分表!$G:$J,4,FALSE),"")</f>
        <v/>
      </c>
      <c r="J592" s="64"/>
      <c r="K592" s="64"/>
      <c r="L592" s="66"/>
      <c r="M592" s="66"/>
      <c r="N592" s="62" t="str">
        <f>IFERROR(INDEX(學生名單!$B:$I,MATCH($B592,學生名單!$H:$H,0),8),"")</f>
        <v/>
      </c>
      <c r="O592" s="66"/>
    </row>
    <row r="593" spans="1:15" s="67" customFormat="1">
      <c r="A593" s="60" t="str">
        <f>IFERROR(INDEX(學生名單!$B:$I,MATCH($B593,學生名單!$H:$H,0),1),"")</f>
        <v/>
      </c>
      <c r="C593" s="87"/>
      <c r="D593" s="74"/>
      <c r="E593" s="60" t="str">
        <f>IFERROR(INDEX(學生名單!$B:$I,MATCH($B593,學生名單!$H:$H,0),7),"")</f>
        <v/>
      </c>
      <c r="F593" s="60" t="str">
        <f>IFERROR(INDEX(學生名單!$B:$I,MATCH($B593,學生名單!$H:$H,0),5),"")</f>
        <v/>
      </c>
      <c r="G593" s="60" t="str">
        <f>IFERROR(INDEX(學生名單!$B:$I,MATCH($B593,學生名單!$H:$H,0),2),"")</f>
        <v/>
      </c>
      <c r="H593" s="61" t="str">
        <f>IFERROR(VLOOKUP($D593,大三學分表!$G:$J,2,FALSE),"")</f>
        <v/>
      </c>
      <c r="I593" s="61" t="str">
        <f>IFERROR(VLOOKUP($D593,大三學分表!$G:$J,4,FALSE),"")</f>
        <v/>
      </c>
      <c r="J593" s="64"/>
      <c r="K593" s="64"/>
      <c r="L593" s="66"/>
      <c r="M593" s="66"/>
      <c r="N593" s="62" t="str">
        <f>IFERROR(INDEX(學生名單!$B:$I,MATCH($B593,學生名單!$H:$H,0),8),"")</f>
        <v/>
      </c>
      <c r="O593" s="66"/>
    </row>
    <row r="594" spans="1:15" s="67" customFormat="1">
      <c r="A594" s="60" t="str">
        <f>IFERROR(INDEX(學生名單!$B:$I,MATCH($B594,學生名單!$H:$H,0),1),"")</f>
        <v/>
      </c>
      <c r="C594" s="87"/>
      <c r="D594" s="74"/>
      <c r="E594" s="60" t="str">
        <f>IFERROR(INDEX(學生名單!$B:$I,MATCH($B594,學生名單!$H:$H,0),7),"")</f>
        <v/>
      </c>
      <c r="F594" s="60" t="str">
        <f>IFERROR(INDEX(學生名單!$B:$I,MATCH($B594,學生名單!$H:$H,0),5),"")</f>
        <v/>
      </c>
      <c r="G594" s="60" t="str">
        <f>IFERROR(INDEX(學生名單!$B:$I,MATCH($B594,學生名單!$H:$H,0),2),"")</f>
        <v/>
      </c>
      <c r="H594" s="61" t="str">
        <f>IFERROR(VLOOKUP($D594,大三學分表!$G:$J,2,FALSE),"")</f>
        <v/>
      </c>
      <c r="I594" s="61" t="str">
        <f>IFERROR(VLOOKUP($D594,大三學分表!$G:$J,4,FALSE),"")</f>
        <v/>
      </c>
      <c r="J594" s="64"/>
      <c r="K594" s="64"/>
      <c r="L594" s="66"/>
      <c r="M594" s="66"/>
      <c r="N594" s="62" t="str">
        <f>IFERROR(INDEX(學生名單!$B:$I,MATCH($B594,學生名單!$H:$H,0),8),"")</f>
        <v/>
      </c>
      <c r="O594" s="66"/>
    </row>
    <row r="595" spans="1:15" s="67" customFormat="1">
      <c r="A595" s="60" t="str">
        <f>IFERROR(INDEX(學生名單!$B:$I,MATCH($B595,學生名單!$H:$H,0),1),"")</f>
        <v/>
      </c>
      <c r="C595" s="87"/>
      <c r="D595" s="74"/>
      <c r="E595" s="60" t="str">
        <f>IFERROR(INDEX(學生名單!$B:$I,MATCH($B595,學生名單!$H:$H,0),7),"")</f>
        <v/>
      </c>
      <c r="F595" s="60" t="str">
        <f>IFERROR(INDEX(學生名單!$B:$I,MATCH($B595,學生名單!$H:$H,0),5),"")</f>
        <v/>
      </c>
      <c r="G595" s="60" t="str">
        <f>IFERROR(INDEX(學生名單!$B:$I,MATCH($B595,學生名單!$H:$H,0),2),"")</f>
        <v/>
      </c>
      <c r="H595" s="61" t="str">
        <f>IFERROR(VLOOKUP($D595,大三學分表!$G:$J,2,FALSE),"")</f>
        <v/>
      </c>
      <c r="I595" s="61" t="str">
        <f>IFERROR(VLOOKUP($D595,大三學分表!$G:$J,4,FALSE),"")</f>
        <v/>
      </c>
      <c r="J595" s="64"/>
      <c r="K595" s="64"/>
      <c r="L595" s="66"/>
      <c r="M595" s="66"/>
      <c r="N595" s="62" t="str">
        <f>IFERROR(INDEX(學生名單!$B:$I,MATCH($B595,學生名單!$H:$H,0),8),"")</f>
        <v/>
      </c>
      <c r="O595" s="66"/>
    </row>
    <row r="596" spans="1:15" s="67" customFormat="1">
      <c r="A596" s="60" t="str">
        <f>IFERROR(INDEX(學生名單!$B:$I,MATCH($B596,學生名單!$H:$H,0),1),"")</f>
        <v/>
      </c>
      <c r="C596" s="87"/>
      <c r="D596" s="74"/>
      <c r="E596" s="60" t="str">
        <f>IFERROR(INDEX(學生名單!$B:$I,MATCH($B596,學生名單!$H:$H,0),7),"")</f>
        <v/>
      </c>
      <c r="F596" s="60" t="str">
        <f>IFERROR(INDEX(學生名單!$B:$I,MATCH($B596,學生名單!$H:$H,0),5),"")</f>
        <v/>
      </c>
      <c r="G596" s="60" t="str">
        <f>IFERROR(INDEX(學生名單!$B:$I,MATCH($B596,學生名單!$H:$H,0),2),"")</f>
        <v/>
      </c>
      <c r="H596" s="61" t="str">
        <f>IFERROR(VLOOKUP($D596,大三學分表!$G:$J,2,FALSE),"")</f>
        <v/>
      </c>
      <c r="I596" s="61" t="str">
        <f>IFERROR(VLOOKUP($D596,大三學分表!$G:$J,4,FALSE),"")</f>
        <v/>
      </c>
      <c r="J596" s="64"/>
      <c r="K596" s="64"/>
      <c r="L596" s="66"/>
      <c r="M596" s="66"/>
      <c r="N596" s="62" t="str">
        <f>IFERROR(INDEX(學生名單!$B:$I,MATCH($B596,學生名單!$H:$H,0),8),"")</f>
        <v/>
      </c>
      <c r="O596" s="66"/>
    </row>
    <row r="597" spans="1:15" s="67" customFormat="1">
      <c r="A597" s="60" t="str">
        <f>IFERROR(INDEX(學生名單!$B:$I,MATCH($B597,學生名單!$H:$H,0),1),"")</f>
        <v/>
      </c>
      <c r="C597" s="87"/>
      <c r="D597" s="74"/>
      <c r="E597" s="60" t="str">
        <f>IFERROR(INDEX(學生名單!$B:$I,MATCH($B597,學生名單!$H:$H,0),7),"")</f>
        <v/>
      </c>
      <c r="F597" s="60" t="str">
        <f>IFERROR(INDEX(學生名單!$B:$I,MATCH($B597,學生名單!$H:$H,0),5),"")</f>
        <v/>
      </c>
      <c r="G597" s="60" t="str">
        <f>IFERROR(INDEX(學生名單!$B:$I,MATCH($B597,學生名單!$H:$H,0),2),"")</f>
        <v/>
      </c>
      <c r="H597" s="61" t="str">
        <f>IFERROR(VLOOKUP($D597,大三學分表!$G:$J,2,FALSE),"")</f>
        <v/>
      </c>
      <c r="I597" s="61" t="str">
        <f>IFERROR(VLOOKUP($D597,大三學分表!$G:$J,4,FALSE),"")</f>
        <v/>
      </c>
      <c r="J597" s="64"/>
      <c r="K597" s="64"/>
      <c r="L597" s="66"/>
      <c r="M597" s="66"/>
      <c r="N597" s="62" t="str">
        <f>IFERROR(INDEX(學生名單!$B:$I,MATCH($B597,學生名單!$H:$H,0),8),"")</f>
        <v/>
      </c>
      <c r="O597" s="66"/>
    </row>
    <row r="598" spans="1:15" s="67" customFormat="1">
      <c r="A598" s="60" t="str">
        <f>IFERROR(INDEX(學生名單!$B:$I,MATCH($B598,學生名單!$H:$H,0),1),"")</f>
        <v/>
      </c>
      <c r="C598" s="87"/>
      <c r="D598" s="74"/>
      <c r="E598" s="60" t="str">
        <f>IFERROR(INDEX(學生名單!$B:$I,MATCH($B598,學生名單!$H:$H,0),7),"")</f>
        <v/>
      </c>
      <c r="F598" s="60" t="str">
        <f>IFERROR(INDEX(學生名單!$B:$I,MATCH($B598,學生名單!$H:$H,0),5),"")</f>
        <v/>
      </c>
      <c r="G598" s="60" t="str">
        <f>IFERROR(INDEX(學生名單!$B:$I,MATCH($B598,學生名單!$H:$H,0),2),"")</f>
        <v/>
      </c>
      <c r="H598" s="61" t="str">
        <f>IFERROR(VLOOKUP($D598,大三學分表!$G:$J,2,FALSE),"")</f>
        <v/>
      </c>
      <c r="I598" s="61" t="str">
        <f>IFERROR(VLOOKUP($D598,大三學分表!$G:$J,4,FALSE),"")</f>
        <v/>
      </c>
      <c r="J598" s="64"/>
      <c r="K598" s="64"/>
      <c r="L598" s="66"/>
      <c r="M598" s="66"/>
      <c r="N598" s="62" t="str">
        <f>IFERROR(INDEX(學生名單!$B:$I,MATCH($B598,學生名單!$H:$H,0),8),"")</f>
        <v/>
      </c>
      <c r="O598" s="66"/>
    </row>
    <row r="599" spans="1:15" s="67" customFormat="1">
      <c r="A599" s="60" t="str">
        <f>IFERROR(INDEX(學生名單!$B:$I,MATCH($B599,學生名單!$H:$H,0),1),"")</f>
        <v/>
      </c>
      <c r="C599" s="87"/>
      <c r="D599" s="74"/>
      <c r="E599" s="60" t="str">
        <f>IFERROR(INDEX(學生名單!$B:$I,MATCH($B599,學生名單!$H:$H,0),7),"")</f>
        <v/>
      </c>
      <c r="F599" s="60" t="str">
        <f>IFERROR(INDEX(學生名單!$B:$I,MATCH($B599,學生名單!$H:$H,0),5),"")</f>
        <v/>
      </c>
      <c r="G599" s="60" t="str">
        <f>IFERROR(INDEX(學生名單!$B:$I,MATCH($B599,學生名單!$H:$H,0),2),"")</f>
        <v/>
      </c>
      <c r="H599" s="61" t="str">
        <f>IFERROR(VLOOKUP($D599,大三學分表!$G:$J,2,FALSE),"")</f>
        <v/>
      </c>
      <c r="I599" s="61" t="str">
        <f>IFERROR(VLOOKUP($D599,大三學分表!$G:$J,4,FALSE),"")</f>
        <v/>
      </c>
      <c r="J599" s="64"/>
      <c r="K599" s="64"/>
      <c r="L599" s="66"/>
      <c r="M599" s="66"/>
      <c r="N599" s="62" t="str">
        <f>IFERROR(INDEX(學生名單!$B:$I,MATCH($B599,學生名單!$H:$H,0),8),"")</f>
        <v/>
      </c>
      <c r="O599" s="66"/>
    </row>
    <row r="600" spans="1:15" s="67" customFormat="1">
      <c r="A600" s="60" t="str">
        <f>IFERROR(INDEX(學生名單!$B:$I,MATCH($B600,學生名單!$H:$H,0),1),"")</f>
        <v/>
      </c>
      <c r="C600" s="87"/>
      <c r="D600" s="74"/>
      <c r="E600" s="60" t="str">
        <f>IFERROR(INDEX(學生名單!$B:$I,MATCH($B600,學生名單!$H:$H,0),7),"")</f>
        <v/>
      </c>
      <c r="F600" s="60" t="str">
        <f>IFERROR(INDEX(學生名單!$B:$I,MATCH($B600,學生名單!$H:$H,0),5),"")</f>
        <v/>
      </c>
      <c r="G600" s="60" t="str">
        <f>IFERROR(INDEX(學生名單!$B:$I,MATCH($B600,學生名單!$H:$H,0),2),"")</f>
        <v/>
      </c>
      <c r="H600" s="61" t="str">
        <f>IFERROR(VLOOKUP($D600,大三學分表!$G:$J,2,FALSE),"")</f>
        <v/>
      </c>
      <c r="I600" s="61" t="str">
        <f>IFERROR(VLOOKUP($D600,大三學分表!$G:$J,4,FALSE),"")</f>
        <v/>
      </c>
      <c r="J600" s="64"/>
      <c r="K600" s="64"/>
      <c r="L600" s="66"/>
      <c r="M600" s="66"/>
      <c r="N600" s="62" t="str">
        <f>IFERROR(INDEX(學生名單!$B:$I,MATCH($B600,學生名單!$H:$H,0),8),"")</f>
        <v/>
      </c>
      <c r="O600" s="66"/>
    </row>
    <row r="601" spans="1:15" s="67" customFormat="1">
      <c r="A601" s="60" t="str">
        <f>IFERROR(INDEX(學生名單!$B:$I,MATCH($B601,學生名單!$H:$H,0),1),"")</f>
        <v/>
      </c>
      <c r="C601" s="87"/>
      <c r="D601" s="74"/>
      <c r="E601" s="60" t="str">
        <f>IFERROR(INDEX(學生名單!$B:$I,MATCH($B601,學生名單!$H:$H,0),7),"")</f>
        <v/>
      </c>
      <c r="F601" s="60" t="str">
        <f>IFERROR(INDEX(學生名單!$B:$I,MATCH($B601,學生名單!$H:$H,0),5),"")</f>
        <v/>
      </c>
      <c r="G601" s="60" t="str">
        <f>IFERROR(INDEX(學生名單!$B:$I,MATCH($B601,學生名單!$H:$H,0),2),"")</f>
        <v/>
      </c>
      <c r="H601" s="61" t="str">
        <f>IFERROR(VLOOKUP($D601,大三學分表!$G:$J,2,FALSE),"")</f>
        <v/>
      </c>
      <c r="I601" s="61" t="str">
        <f>IFERROR(VLOOKUP($D601,大三學分表!$G:$J,4,FALSE),"")</f>
        <v/>
      </c>
      <c r="J601" s="64"/>
      <c r="K601" s="64"/>
      <c r="L601" s="66"/>
      <c r="M601" s="66"/>
      <c r="N601" s="62" t="str">
        <f>IFERROR(INDEX(學生名單!$B:$I,MATCH($B601,學生名單!$H:$H,0),8),"")</f>
        <v/>
      </c>
      <c r="O601" s="66"/>
    </row>
    <row r="602" spans="1:15" s="67" customFormat="1">
      <c r="A602" s="60" t="str">
        <f>IFERROR(INDEX(學生名單!$B:$I,MATCH($B602,學生名單!$H:$H,0),1),"")</f>
        <v/>
      </c>
      <c r="C602" s="87"/>
      <c r="D602" s="74"/>
      <c r="E602" s="60" t="str">
        <f>IFERROR(INDEX(學生名單!$B:$I,MATCH($B602,學生名單!$H:$H,0),7),"")</f>
        <v/>
      </c>
      <c r="F602" s="60" t="str">
        <f>IFERROR(INDEX(學生名單!$B:$I,MATCH($B602,學生名單!$H:$H,0),5),"")</f>
        <v/>
      </c>
      <c r="G602" s="60" t="str">
        <f>IFERROR(INDEX(學生名單!$B:$I,MATCH($B602,學生名單!$H:$H,0),2),"")</f>
        <v/>
      </c>
      <c r="H602" s="61" t="str">
        <f>IFERROR(VLOOKUP($D602,大三學分表!$G:$J,2,FALSE),"")</f>
        <v/>
      </c>
      <c r="I602" s="61" t="str">
        <f>IFERROR(VLOOKUP($D602,大三學分表!$G:$J,4,FALSE),"")</f>
        <v/>
      </c>
      <c r="J602" s="64"/>
      <c r="K602" s="64"/>
      <c r="L602" s="66"/>
      <c r="M602" s="66"/>
      <c r="N602" s="62" t="str">
        <f>IFERROR(INDEX(學生名單!$B:$I,MATCH($B602,學生名單!$H:$H,0),8),"")</f>
        <v/>
      </c>
      <c r="O602" s="66"/>
    </row>
    <row r="603" spans="1:15" s="67" customFormat="1">
      <c r="A603" s="60" t="str">
        <f>IFERROR(INDEX(學生名單!$B:$I,MATCH($B603,學生名單!$H:$H,0),1),"")</f>
        <v/>
      </c>
      <c r="C603" s="87"/>
      <c r="D603" s="74"/>
      <c r="E603" s="60" t="str">
        <f>IFERROR(INDEX(學生名單!$B:$I,MATCH($B603,學生名單!$H:$H,0),7),"")</f>
        <v/>
      </c>
      <c r="F603" s="60" t="str">
        <f>IFERROR(INDEX(學生名單!$B:$I,MATCH($B603,學生名單!$H:$H,0),5),"")</f>
        <v/>
      </c>
      <c r="G603" s="60" t="str">
        <f>IFERROR(INDEX(學生名單!$B:$I,MATCH($B603,學生名單!$H:$H,0),2),"")</f>
        <v/>
      </c>
      <c r="H603" s="61" t="str">
        <f>IFERROR(VLOOKUP($D603,大三學分表!$G:$J,2,FALSE),"")</f>
        <v/>
      </c>
      <c r="I603" s="61" t="str">
        <f>IFERROR(VLOOKUP($D603,大三學分表!$G:$J,4,FALSE),"")</f>
        <v/>
      </c>
      <c r="J603" s="64"/>
      <c r="K603" s="64"/>
      <c r="L603" s="66"/>
      <c r="M603" s="66"/>
      <c r="N603" s="62" t="str">
        <f>IFERROR(INDEX(學生名單!$B:$I,MATCH($B603,學生名單!$H:$H,0),8),"")</f>
        <v/>
      </c>
      <c r="O603" s="66"/>
    </row>
    <row r="604" spans="1:15" s="67" customFormat="1">
      <c r="A604" s="60" t="str">
        <f>IFERROR(INDEX(學生名單!$B:$I,MATCH($B604,學生名單!$H:$H,0),1),"")</f>
        <v/>
      </c>
      <c r="C604" s="87"/>
      <c r="D604" s="74"/>
      <c r="E604" s="60" t="str">
        <f>IFERROR(INDEX(學生名單!$B:$I,MATCH($B604,學生名單!$H:$H,0),7),"")</f>
        <v/>
      </c>
      <c r="F604" s="60" t="str">
        <f>IFERROR(INDEX(學生名單!$B:$I,MATCH($B604,學生名單!$H:$H,0),5),"")</f>
        <v/>
      </c>
      <c r="G604" s="60" t="str">
        <f>IFERROR(INDEX(學生名單!$B:$I,MATCH($B604,學生名單!$H:$H,0),2),"")</f>
        <v/>
      </c>
      <c r="H604" s="61" t="str">
        <f>IFERROR(VLOOKUP($D604,大三學分表!$G:$J,2,FALSE),"")</f>
        <v/>
      </c>
      <c r="I604" s="61" t="str">
        <f>IFERROR(VLOOKUP($D604,大三學分表!$G:$J,4,FALSE),"")</f>
        <v/>
      </c>
      <c r="J604" s="64"/>
      <c r="K604" s="64"/>
      <c r="L604" s="66"/>
      <c r="M604" s="66"/>
      <c r="N604" s="62" t="str">
        <f>IFERROR(INDEX(學生名單!$B:$I,MATCH($B604,學生名單!$H:$H,0),8),"")</f>
        <v/>
      </c>
      <c r="O604" s="66"/>
    </row>
    <row r="605" spans="1:15" s="67" customFormat="1">
      <c r="A605" s="60" t="str">
        <f>IFERROR(INDEX(學生名單!$B:$I,MATCH($B605,學生名單!$H:$H,0),1),"")</f>
        <v/>
      </c>
      <c r="C605" s="87"/>
      <c r="D605" s="74"/>
      <c r="E605" s="60" t="str">
        <f>IFERROR(INDEX(學生名單!$B:$I,MATCH($B605,學生名單!$H:$H,0),7),"")</f>
        <v/>
      </c>
      <c r="F605" s="60" t="str">
        <f>IFERROR(INDEX(學生名單!$B:$I,MATCH($B605,學生名單!$H:$H,0),5),"")</f>
        <v/>
      </c>
      <c r="G605" s="60" t="str">
        <f>IFERROR(INDEX(學生名單!$B:$I,MATCH($B605,學生名單!$H:$H,0),2),"")</f>
        <v/>
      </c>
      <c r="H605" s="61" t="str">
        <f>IFERROR(VLOOKUP($D605,大三學分表!$G:$J,2,FALSE),"")</f>
        <v/>
      </c>
      <c r="I605" s="61" t="str">
        <f>IFERROR(VLOOKUP($D605,大三學分表!$G:$J,4,FALSE),"")</f>
        <v/>
      </c>
      <c r="J605" s="64"/>
      <c r="K605" s="64"/>
      <c r="L605" s="66"/>
      <c r="M605" s="66"/>
      <c r="N605" s="62" t="str">
        <f>IFERROR(INDEX(學生名單!$B:$I,MATCH($B605,學生名單!$H:$H,0),8),"")</f>
        <v/>
      </c>
      <c r="O605" s="66"/>
    </row>
    <row r="606" spans="1:15" s="67" customFormat="1">
      <c r="A606" s="60" t="str">
        <f>IFERROR(INDEX(學生名單!$B:$I,MATCH($B606,學生名單!$H:$H,0),1),"")</f>
        <v/>
      </c>
      <c r="C606" s="87"/>
      <c r="D606" s="74"/>
      <c r="E606" s="60" t="str">
        <f>IFERROR(INDEX(學生名單!$B:$I,MATCH($B606,學生名單!$H:$H,0),7),"")</f>
        <v/>
      </c>
      <c r="F606" s="60" t="str">
        <f>IFERROR(INDEX(學生名單!$B:$I,MATCH($B606,學生名單!$H:$H,0),5),"")</f>
        <v/>
      </c>
      <c r="G606" s="60" t="str">
        <f>IFERROR(INDEX(學生名單!$B:$I,MATCH($B606,學生名單!$H:$H,0),2),"")</f>
        <v/>
      </c>
      <c r="H606" s="61" t="str">
        <f>IFERROR(VLOOKUP($D606,大三學分表!$G:$J,2,FALSE),"")</f>
        <v/>
      </c>
      <c r="I606" s="61" t="str">
        <f>IFERROR(VLOOKUP($D606,大三學分表!$G:$J,4,FALSE),"")</f>
        <v/>
      </c>
      <c r="J606" s="64"/>
      <c r="K606" s="64"/>
      <c r="L606" s="66"/>
      <c r="M606" s="66"/>
      <c r="N606" s="62" t="str">
        <f>IFERROR(INDEX(學生名單!$B:$I,MATCH($B606,學生名單!$H:$H,0),8),"")</f>
        <v/>
      </c>
      <c r="O606" s="66"/>
    </row>
    <row r="607" spans="1:15" s="67" customFormat="1">
      <c r="A607" s="60" t="str">
        <f>IFERROR(INDEX(學生名單!$B:$I,MATCH($B607,學生名單!$H:$H,0),1),"")</f>
        <v/>
      </c>
      <c r="C607" s="87"/>
      <c r="D607" s="74"/>
      <c r="E607" s="60" t="str">
        <f>IFERROR(INDEX(學生名單!$B:$I,MATCH($B607,學生名單!$H:$H,0),7),"")</f>
        <v/>
      </c>
      <c r="F607" s="60" t="str">
        <f>IFERROR(INDEX(學生名單!$B:$I,MATCH($B607,學生名單!$H:$H,0),5),"")</f>
        <v/>
      </c>
      <c r="G607" s="60" t="str">
        <f>IFERROR(INDEX(學生名單!$B:$I,MATCH($B607,學生名單!$H:$H,0),2),"")</f>
        <v/>
      </c>
      <c r="H607" s="61" t="str">
        <f>IFERROR(VLOOKUP($D607,大三學分表!$G:$J,2,FALSE),"")</f>
        <v/>
      </c>
      <c r="I607" s="61" t="str">
        <f>IFERROR(VLOOKUP($D607,大三學分表!$G:$J,4,FALSE),"")</f>
        <v/>
      </c>
      <c r="J607" s="64"/>
      <c r="K607" s="64"/>
      <c r="L607" s="66"/>
      <c r="M607" s="66"/>
      <c r="N607" s="62" t="str">
        <f>IFERROR(INDEX(學生名單!$B:$I,MATCH($B607,學生名單!$H:$H,0),8),"")</f>
        <v/>
      </c>
      <c r="O607" s="66"/>
    </row>
    <row r="608" spans="1:15" s="67" customFormat="1">
      <c r="A608" s="60" t="str">
        <f>IFERROR(INDEX(學生名單!$B:$I,MATCH($B608,學生名單!$H:$H,0),1),"")</f>
        <v/>
      </c>
      <c r="C608" s="87"/>
      <c r="D608" s="74"/>
      <c r="E608" s="60" t="str">
        <f>IFERROR(INDEX(學生名單!$B:$I,MATCH($B608,學生名單!$H:$H,0),7),"")</f>
        <v/>
      </c>
      <c r="F608" s="60" t="str">
        <f>IFERROR(INDEX(學生名單!$B:$I,MATCH($B608,學生名單!$H:$H,0),5),"")</f>
        <v/>
      </c>
      <c r="G608" s="60" t="str">
        <f>IFERROR(INDEX(學生名單!$B:$I,MATCH($B608,學生名單!$H:$H,0),2),"")</f>
        <v/>
      </c>
      <c r="H608" s="61" t="str">
        <f>IFERROR(VLOOKUP($D608,大三學分表!$G:$J,2,FALSE),"")</f>
        <v/>
      </c>
      <c r="I608" s="61" t="str">
        <f>IFERROR(VLOOKUP($D608,大三學分表!$G:$J,4,FALSE),"")</f>
        <v/>
      </c>
      <c r="J608" s="64"/>
      <c r="K608" s="64"/>
      <c r="L608" s="66"/>
      <c r="M608" s="66"/>
      <c r="N608" s="62" t="str">
        <f>IFERROR(INDEX(學生名單!$B:$I,MATCH($B608,學生名單!$H:$H,0),8),"")</f>
        <v/>
      </c>
      <c r="O608" s="66"/>
    </row>
    <row r="609" spans="1:15" s="67" customFormat="1">
      <c r="A609" s="60" t="str">
        <f>IFERROR(INDEX(學生名單!$B:$I,MATCH($B609,學生名單!$H:$H,0),1),"")</f>
        <v/>
      </c>
      <c r="C609" s="87"/>
      <c r="D609" s="74"/>
      <c r="E609" s="60" t="str">
        <f>IFERROR(INDEX(學生名單!$B:$I,MATCH($B609,學生名單!$H:$H,0),7),"")</f>
        <v/>
      </c>
      <c r="F609" s="60" t="str">
        <f>IFERROR(INDEX(學生名單!$B:$I,MATCH($B609,學生名單!$H:$H,0),5),"")</f>
        <v/>
      </c>
      <c r="G609" s="60" t="str">
        <f>IFERROR(INDEX(學生名單!$B:$I,MATCH($B609,學生名單!$H:$H,0),2),"")</f>
        <v/>
      </c>
      <c r="H609" s="61" t="str">
        <f>IFERROR(VLOOKUP($D609,大三學分表!$G:$J,2,FALSE),"")</f>
        <v/>
      </c>
      <c r="I609" s="61" t="str">
        <f>IFERROR(VLOOKUP($D609,大三學分表!$G:$J,4,FALSE),"")</f>
        <v/>
      </c>
      <c r="J609" s="64"/>
      <c r="K609" s="64"/>
      <c r="L609" s="66"/>
      <c r="M609" s="66"/>
      <c r="N609" s="62" t="str">
        <f>IFERROR(INDEX(學生名單!$B:$I,MATCH($B609,學生名單!$H:$H,0),8),"")</f>
        <v/>
      </c>
      <c r="O609" s="66"/>
    </row>
    <row r="610" spans="1:15" s="67" customFormat="1">
      <c r="A610" s="60" t="str">
        <f>IFERROR(INDEX(學生名單!$B:$I,MATCH($B610,學生名單!$H:$H,0),1),"")</f>
        <v/>
      </c>
      <c r="C610" s="87"/>
      <c r="D610" s="74"/>
      <c r="E610" s="60" t="str">
        <f>IFERROR(INDEX(學生名單!$B:$I,MATCH($B610,學生名單!$H:$H,0),7),"")</f>
        <v/>
      </c>
      <c r="F610" s="60" t="str">
        <f>IFERROR(INDEX(學生名單!$B:$I,MATCH($B610,學生名單!$H:$H,0),5),"")</f>
        <v/>
      </c>
      <c r="G610" s="60" t="str">
        <f>IFERROR(INDEX(學生名單!$B:$I,MATCH($B610,學生名單!$H:$H,0),2),"")</f>
        <v/>
      </c>
      <c r="H610" s="61" t="str">
        <f>IFERROR(VLOOKUP($D610,大三學分表!$G:$J,2,FALSE),"")</f>
        <v/>
      </c>
      <c r="I610" s="61" t="str">
        <f>IFERROR(VLOOKUP($D610,大三學分表!$G:$J,4,FALSE),"")</f>
        <v/>
      </c>
      <c r="J610" s="64"/>
      <c r="K610" s="64"/>
      <c r="L610" s="66"/>
      <c r="M610" s="66"/>
      <c r="N610" s="62" t="str">
        <f>IFERROR(INDEX(學生名單!$B:$I,MATCH($B610,學生名單!$H:$H,0),8),"")</f>
        <v/>
      </c>
      <c r="O610" s="66"/>
    </row>
    <row r="611" spans="1:15" s="67" customFormat="1">
      <c r="A611" s="60" t="str">
        <f>IFERROR(INDEX(學生名單!$B:$I,MATCH($B611,學生名單!$H:$H,0),1),"")</f>
        <v/>
      </c>
      <c r="C611" s="87"/>
      <c r="D611" s="74"/>
      <c r="E611" s="60" t="str">
        <f>IFERROR(INDEX(學生名單!$B:$I,MATCH($B611,學生名單!$H:$H,0),7),"")</f>
        <v/>
      </c>
      <c r="F611" s="60" t="str">
        <f>IFERROR(INDEX(學生名單!$B:$I,MATCH($B611,學生名單!$H:$H,0),5),"")</f>
        <v/>
      </c>
      <c r="G611" s="60" t="str">
        <f>IFERROR(INDEX(學生名單!$B:$I,MATCH($B611,學生名單!$H:$H,0),2),"")</f>
        <v/>
      </c>
      <c r="H611" s="61" t="str">
        <f>IFERROR(VLOOKUP($D611,大三學分表!$G:$J,2,FALSE),"")</f>
        <v/>
      </c>
      <c r="I611" s="61" t="str">
        <f>IFERROR(VLOOKUP($D611,大三學分表!$G:$J,4,FALSE),"")</f>
        <v/>
      </c>
      <c r="J611" s="64"/>
      <c r="K611" s="64"/>
      <c r="L611" s="66"/>
      <c r="M611" s="66"/>
      <c r="N611" s="62" t="str">
        <f>IFERROR(INDEX(學生名單!$B:$I,MATCH($B611,學生名單!$H:$H,0),8),"")</f>
        <v/>
      </c>
      <c r="O611" s="66"/>
    </row>
    <row r="612" spans="1:15" s="67" customFormat="1">
      <c r="A612" s="60" t="str">
        <f>IFERROR(INDEX(學生名單!$B:$I,MATCH($B612,學生名單!$H:$H,0),1),"")</f>
        <v/>
      </c>
      <c r="C612" s="87"/>
      <c r="D612" s="74"/>
      <c r="E612" s="60" t="str">
        <f>IFERROR(INDEX(學生名單!$B:$I,MATCH($B612,學生名單!$H:$H,0),7),"")</f>
        <v/>
      </c>
      <c r="F612" s="60" t="str">
        <f>IFERROR(INDEX(學生名單!$B:$I,MATCH($B612,學生名單!$H:$H,0),5),"")</f>
        <v/>
      </c>
      <c r="G612" s="60" t="str">
        <f>IFERROR(INDEX(學生名單!$B:$I,MATCH($B612,學生名單!$H:$H,0),2),"")</f>
        <v/>
      </c>
      <c r="H612" s="61" t="str">
        <f>IFERROR(VLOOKUP($D612,大三學分表!$G:$J,2,FALSE),"")</f>
        <v/>
      </c>
      <c r="I612" s="61" t="str">
        <f>IFERROR(VLOOKUP($D612,大三學分表!$G:$J,4,FALSE),"")</f>
        <v/>
      </c>
      <c r="J612" s="64"/>
      <c r="K612" s="64"/>
      <c r="L612" s="66"/>
      <c r="M612" s="66"/>
      <c r="N612" s="62" t="str">
        <f>IFERROR(INDEX(學生名單!$B:$I,MATCH($B612,學生名單!$H:$H,0),8),"")</f>
        <v/>
      </c>
      <c r="O612" s="66"/>
    </row>
    <row r="613" spans="1:15" s="67" customFormat="1">
      <c r="A613" s="60" t="str">
        <f>IFERROR(INDEX(學生名單!$B:$I,MATCH($B613,學生名單!$H:$H,0),1),"")</f>
        <v/>
      </c>
      <c r="C613" s="87"/>
      <c r="D613" s="74"/>
      <c r="E613" s="60" t="str">
        <f>IFERROR(INDEX(學生名單!$B:$I,MATCH($B613,學生名單!$H:$H,0),7),"")</f>
        <v/>
      </c>
      <c r="F613" s="60" t="str">
        <f>IFERROR(INDEX(學生名單!$B:$I,MATCH($B613,學生名單!$H:$H,0),5),"")</f>
        <v/>
      </c>
      <c r="G613" s="60" t="str">
        <f>IFERROR(INDEX(學生名單!$B:$I,MATCH($B613,學生名單!$H:$H,0),2),"")</f>
        <v/>
      </c>
      <c r="H613" s="61" t="str">
        <f>IFERROR(VLOOKUP($D613,大三學分表!$G:$J,2,FALSE),"")</f>
        <v/>
      </c>
      <c r="I613" s="61" t="str">
        <f>IFERROR(VLOOKUP($D613,大三學分表!$G:$J,4,FALSE),"")</f>
        <v/>
      </c>
      <c r="J613" s="64"/>
      <c r="K613" s="64"/>
      <c r="L613" s="66"/>
      <c r="M613" s="66"/>
      <c r="N613" s="62" t="str">
        <f>IFERROR(INDEX(學生名單!$B:$I,MATCH($B613,學生名單!$H:$H,0),8),"")</f>
        <v/>
      </c>
      <c r="O613" s="66"/>
    </row>
    <row r="614" spans="1:15" s="67" customFormat="1">
      <c r="A614" s="60" t="str">
        <f>IFERROR(INDEX(學生名單!$B:$I,MATCH($B614,學生名單!$H:$H,0),1),"")</f>
        <v/>
      </c>
      <c r="C614" s="87"/>
      <c r="D614" s="74"/>
      <c r="E614" s="60" t="str">
        <f>IFERROR(INDEX(學生名單!$B:$I,MATCH($B614,學生名單!$H:$H,0),7),"")</f>
        <v/>
      </c>
      <c r="F614" s="60" t="str">
        <f>IFERROR(INDEX(學生名單!$B:$I,MATCH($B614,學生名單!$H:$H,0),5),"")</f>
        <v/>
      </c>
      <c r="G614" s="60" t="str">
        <f>IFERROR(INDEX(學生名單!$B:$I,MATCH($B614,學生名單!$H:$H,0),2),"")</f>
        <v/>
      </c>
      <c r="H614" s="61" t="str">
        <f>IFERROR(VLOOKUP($D614,大三學分表!$G:$J,2,FALSE),"")</f>
        <v/>
      </c>
      <c r="I614" s="61" t="str">
        <f>IFERROR(VLOOKUP($D614,大三學分表!$G:$J,4,FALSE),"")</f>
        <v/>
      </c>
      <c r="J614" s="64"/>
      <c r="K614" s="64"/>
      <c r="L614" s="66"/>
      <c r="M614" s="66"/>
      <c r="N614" s="62" t="str">
        <f>IFERROR(INDEX(學生名單!$B:$I,MATCH($B614,學生名單!$H:$H,0),8),"")</f>
        <v/>
      </c>
      <c r="O614" s="66"/>
    </row>
    <row r="615" spans="1:15" s="67" customFormat="1">
      <c r="A615" s="60" t="str">
        <f>IFERROR(INDEX(學生名單!$B:$I,MATCH($B615,學生名單!$H:$H,0),1),"")</f>
        <v/>
      </c>
      <c r="C615" s="87"/>
      <c r="D615" s="74"/>
      <c r="E615" s="60" t="str">
        <f>IFERROR(INDEX(學生名單!$B:$I,MATCH($B615,學生名單!$H:$H,0),7),"")</f>
        <v/>
      </c>
      <c r="F615" s="60" t="str">
        <f>IFERROR(INDEX(學生名單!$B:$I,MATCH($B615,學生名單!$H:$H,0),5),"")</f>
        <v/>
      </c>
      <c r="G615" s="60" t="str">
        <f>IFERROR(INDEX(學生名單!$B:$I,MATCH($B615,學生名單!$H:$H,0),2),"")</f>
        <v/>
      </c>
      <c r="H615" s="61" t="str">
        <f>IFERROR(VLOOKUP($D615,大三學分表!$G:$J,2,FALSE),"")</f>
        <v/>
      </c>
      <c r="I615" s="61" t="str">
        <f>IFERROR(VLOOKUP($D615,大三學分表!$G:$J,4,FALSE),"")</f>
        <v/>
      </c>
      <c r="J615" s="64"/>
      <c r="K615" s="64"/>
      <c r="L615" s="66"/>
      <c r="M615" s="66"/>
      <c r="N615" s="62" t="str">
        <f>IFERROR(INDEX(學生名單!$B:$I,MATCH($B615,學生名單!$H:$H,0),8),"")</f>
        <v/>
      </c>
      <c r="O615" s="66"/>
    </row>
    <row r="616" spans="1:15" s="67" customFormat="1">
      <c r="A616" s="60" t="str">
        <f>IFERROR(INDEX(學生名單!$B:$I,MATCH($B616,學生名單!$H:$H,0),1),"")</f>
        <v/>
      </c>
      <c r="C616" s="87"/>
      <c r="D616" s="74"/>
      <c r="E616" s="60" t="str">
        <f>IFERROR(INDEX(學生名單!$B:$I,MATCH($B616,學生名單!$H:$H,0),7),"")</f>
        <v/>
      </c>
      <c r="F616" s="60" t="str">
        <f>IFERROR(INDEX(學生名單!$B:$I,MATCH($B616,學生名單!$H:$H,0),5),"")</f>
        <v/>
      </c>
      <c r="G616" s="60" t="str">
        <f>IFERROR(INDEX(學生名單!$B:$I,MATCH($B616,學生名單!$H:$H,0),2),"")</f>
        <v/>
      </c>
      <c r="H616" s="61" t="str">
        <f>IFERROR(VLOOKUP($D616,大三學分表!$G:$J,2,FALSE),"")</f>
        <v/>
      </c>
      <c r="I616" s="61" t="str">
        <f>IFERROR(VLOOKUP($D616,大三學分表!$G:$J,4,FALSE),"")</f>
        <v/>
      </c>
      <c r="J616" s="64"/>
      <c r="K616" s="64"/>
      <c r="L616" s="66"/>
      <c r="M616" s="66"/>
      <c r="N616" s="62" t="str">
        <f>IFERROR(INDEX(學生名單!$B:$I,MATCH($B616,學生名單!$H:$H,0),8),"")</f>
        <v/>
      </c>
      <c r="O616" s="66"/>
    </row>
    <row r="617" spans="1:15" s="67" customFormat="1">
      <c r="A617" s="60" t="str">
        <f>IFERROR(INDEX(學生名單!$B:$I,MATCH($B617,學生名單!$H:$H,0),1),"")</f>
        <v/>
      </c>
      <c r="C617" s="87"/>
      <c r="D617" s="74"/>
      <c r="E617" s="60" t="str">
        <f>IFERROR(INDEX(學生名單!$B:$I,MATCH($B617,學生名單!$H:$H,0),7),"")</f>
        <v/>
      </c>
      <c r="F617" s="60" t="str">
        <f>IFERROR(INDEX(學生名單!$B:$I,MATCH($B617,學生名單!$H:$H,0),5),"")</f>
        <v/>
      </c>
      <c r="G617" s="60" t="str">
        <f>IFERROR(INDEX(學生名單!$B:$I,MATCH($B617,學生名單!$H:$H,0),2),"")</f>
        <v/>
      </c>
      <c r="H617" s="61" t="str">
        <f>IFERROR(VLOOKUP($D617,大三學分表!$G:$J,2,FALSE),"")</f>
        <v/>
      </c>
      <c r="I617" s="61" t="str">
        <f>IFERROR(VLOOKUP($D617,大三學分表!$G:$J,4,FALSE),"")</f>
        <v/>
      </c>
      <c r="J617" s="64"/>
      <c r="K617" s="64"/>
      <c r="L617" s="66"/>
      <c r="M617" s="66"/>
      <c r="N617" s="62" t="str">
        <f>IFERROR(INDEX(學生名單!$B:$I,MATCH($B617,學生名單!$H:$H,0),8),"")</f>
        <v/>
      </c>
      <c r="O617" s="66"/>
    </row>
    <row r="618" spans="1:15" s="67" customFormat="1">
      <c r="A618" s="60" t="str">
        <f>IFERROR(INDEX(學生名單!$B:$I,MATCH($B618,學生名單!$H:$H,0),1),"")</f>
        <v/>
      </c>
      <c r="C618" s="87"/>
      <c r="D618" s="74"/>
      <c r="E618" s="60" t="str">
        <f>IFERROR(INDEX(學生名單!$B:$I,MATCH($B618,學生名單!$H:$H,0),7),"")</f>
        <v/>
      </c>
      <c r="F618" s="60" t="str">
        <f>IFERROR(INDEX(學生名單!$B:$I,MATCH($B618,學生名單!$H:$H,0),5),"")</f>
        <v/>
      </c>
      <c r="G618" s="60" t="str">
        <f>IFERROR(INDEX(學生名單!$B:$I,MATCH($B618,學生名單!$H:$H,0),2),"")</f>
        <v/>
      </c>
      <c r="H618" s="61" t="str">
        <f>IFERROR(VLOOKUP($D618,大三學分表!$G:$J,2,FALSE),"")</f>
        <v/>
      </c>
      <c r="I618" s="61" t="str">
        <f>IFERROR(VLOOKUP($D618,大三學分表!$G:$J,4,FALSE),"")</f>
        <v/>
      </c>
      <c r="J618" s="64"/>
      <c r="K618" s="64"/>
      <c r="L618" s="66"/>
      <c r="M618" s="66"/>
      <c r="N618" s="62" t="str">
        <f>IFERROR(INDEX(學生名單!$B:$I,MATCH($B618,學生名單!$H:$H,0),8),"")</f>
        <v/>
      </c>
      <c r="O618" s="66"/>
    </row>
    <row r="619" spans="1:15" s="67" customFormat="1">
      <c r="A619" s="60" t="str">
        <f>IFERROR(INDEX(學生名單!$B:$I,MATCH($B619,學生名單!$H:$H,0),1),"")</f>
        <v/>
      </c>
      <c r="C619" s="87"/>
      <c r="D619" s="74"/>
      <c r="E619" s="60" t="str">
        <f>IFERROR(INDEX(學生名單!$B:$I,MATCH($B619,學生名單!$H:$H,0),7),"")</f>
        <v/>
      </c>
      <c r="F619" s="60" t="str">
        <f>IFERROR(INDEX(學生名單!$B:$I,MATCH($B619,學生名單!$H:$H,0),5),"")</f>
        <v/>
      </c>
      <c r="G619" s="60" t="str">
        <f>IFERROR(INDEX(學生名單!$B:$I,MATCH($B619,學生名單!$H:$H,0),2),"")</f>
        <v/>
      </c>
      <c r="H619" s="61" t="str">
        <f>IFERROR(VLOOKUP($D619,大三學分表!$G:$J,2,FALSE),"")</f>
        <v/>
      </c>
      <c r="I619" s="61" t="str">
        <f>IFERROR(VLOOKUP($D619,大三學分表!$G:$J,4,FALSE),"")</f>
        <v/>
      </c>
      <c r="J619" s="64"/>
      <c r="K619" s="64"/>
      <c r="L619" s="66"/>
      <c r="M619" s="66"/>
      <c r="N619" s="62" t="str">
        <f>IFERROR(INDEX(學生名單!$B:$I,MATCH($B619,學生名單!$H:$H,0),8),"")</f>
        <v/>
      </c>
      <c r="O619" s="66"/>
    </row>
    <row r="620" spans="1:15" s="67" customFormat="1">
      <c r="A620" s="60" t="str">
        <f>IFERROR(INDEX(學生名單!$B:$I,MATCH($B620,學生名單!$H:$H,0),1),"")</f>
        <v/>
      </c>
      <c r="C620" s="87"/>
      <c r="D620" s="74"/>
      <c r="E620" s="60" t="str">
        <f>IFERROR(INDEX(學生名單!$B:$I,MATCH($B620,學生名單!$H:$H,0),7),"")</f>
        <v/>
      </c>
      <c r="F620" s="60" t="str">
        <f>IFERROR(INDEX(學生名單!$B:$I,MATCH($B620,學生名單!$H:$H,0),5),"")</f>
        <v/>
      </c>
      <c r="G620" s="60" t="str">
        <f>IFERROR(INDEX(學生名單!$B:$I,MATCH($B620,學生名單!$H:$H,0),2),"")</f>
        <v/>
      </c>
      <c r="H620" s="61" t="str">
        <f>IFERROR(VLOOKUP($D620,大三學分表!$G:$J,2,FALSE),"")</f>
        <v/>
      </c>
      <c r="I620" s="61" t="str">
        <f>IFERROR(VLOOKUP($D620,大三學分表!$G:$J,4,FALSE),"")</f>
        <v/>
      </c>
      <c r="J620" s="64"/>
      <c r="K620" s="64"/>
      <c r="L620" s="66"/>
      <c r="M620" s="66"/>
      <c r="N620" s="62" t="str">
        <f>IFERROR(INDEX(學生名單!$B:$I,MATCH($B620,學生名單!$H:$H,0),8),"")</f>
        <v/>
      </c>
      <c r="O620" s="66"/>
    </row>
    <row r="621" spans="1:15" s="67" customFormat="1">
      <c r="A621" s="60" t="str">
        <f>IFERROR(INDEX(學生名單!$B:$I,MATCH($B621,學生名單!$H:$H,0),1),"")</f>
        <v/>
      </c>
      <c r="C621" s="87"/>
      <c r="D621" s="74"/>
      <c r="E621" s="60" t="str">
        <f>IFERROR(INDEX(學生名單!$B:$I,MATCH($B621,學生名單!$H:$H,0),7),"")</f>
        <v/>
      </c>
      <c r="F621" s="60" t="str">
        <f>IFERROR(INDEX(學生名單!$B:$I,MATCH($B621,學生名單!$H:$H,0),5),"")</f>
        <v/>
      </c>
      <c r="G621" s="60" t="str">
        <f>IFERROR(INDEX(學生名單!$B:$I,MATCH($B621,學生名單!$H:$H,0),2),"")</f>
        <v/>
      </c>
      <c r="H621" s="61" t="str">
        <f>IFERROR(VLOOKUP($D621,大三學分表!$G:$J,2,FALSE),"")</f>
        <v/>
      </c>
      <c r="I621" s="61" t="str">
        <f>IFERROR(VLOOKUP($D621,大三學分表!$G:$J,4,FALSE),"")</f>
        <v/>
      </c>
      <c r="J621" s="64"/>
      <c r="K621" s="64"/>
      <c r="L621" s="66"/>
      <c r="M621" s="66"/>
      <c r="N621" s="62" t="str">
        <f>IFERROR(INDEX(學生名單!$B:$I,MATCH($B621,學生名單!$H:$H,0),8),"")</f>
        <v/>
      </c>
      <c r="O621" s="66"/>
    </row>
    <row r="622" spans="1:15" s="67" customFormat="1">
      <c r="A622" s="60" t="str">
        <f>IFERROR(INDEX(學生名單!$B:$I,MATCH($B622,學生名單!$H:$H,0),1),"")</f>
        <v/>
      </c>
      <c r="C622" s="87"/>
      <c r="D622" s="74"/>
      <c r="E622" s="60" t="str">
        <f>IFERROR(INDEX(學生名單!$B:$I,MATCH($B622,學生名單!$H:$H,0),7),"")</f>
        <v/>
      </c>
      <c r="F622" s="60" t="str">
        <f>IFERROR(INDEX(學生名單!$B:$I,MATCH($B622,學生名單!$H:$H,0),5),"")</f>
        <v/>
      </c>
      <c r="G622" s="60" t="str">
        <f>IFERROR(INDEX(學生名單!$B:$I,MATCH($B622,學生名單!$H:$H,0),2),"")</f>
        <v/>
      </c>
      <c r="H622" s="61" t="str">
        <f>IFERROR(VLOOKUP($D622,大三學分表!$G:$J,2,FALSE),"")</f>
        <v/>
      </c>
      <c r="I622" s="61" t="str">
        <f>IFERROR(VLOOKUP($D622,大三學分表!$G:$J,4,FALSE),"")</f>
        <v/>
      </c>
      <c r="J622" s="64"/>
      <c r="K622" s="64"/>
      <c r="L622" s="66"/>
      <c r="M622" s="66"/>
      <c r="N622" s="62" t="str">
        <f>IFERROR(INDEX(學生名單!$B:$I,MATCH($B622,學生名單!$H:$H,0),8),"")</f>
        <v/>
      </c>
      <c r="O622" s="66"/>
    </row>
    <row r="623" spans="1:15" s="67" customFormat="1">
      <c r="A623" s="60" t="str">
        <f>IFERROR(INDEX(學生名單!$B:$I,MATCH($B623,學生名單!$H:$H,0),1),"")</f>
        <v/>
      </c>
      <c r="C623" s="87"/>
      <c r="D623" s="74"/>
      <c r="E623" s="60" t="str">
        <f>IFERROR(INDEX(學生名單!$B:$I,MATCH($B623,學生名單!$H:$H,0),7),"")</f>
        <v/>
      </c>
      <c r="F623" s="60" t="str">
        <f>IFERROR(INDEX(學生名單!$B:$I,MATCH($B623,學生名單!$H:$H,0),5),"")</f>
        <v/>
      </c>
      <c r="G623" s="60" t="str">
        <f>IFERROR(INDEX(學生名單!$B:$I,MATCH($B623,學生名單!$H:$H,0),2),"")</f>
        <v/>
      </c>
      <c r="H623" s="61" t="str">
        <f>IFERROR(VLOOKUP($D623,大三學分表!$G:$J,2,FALSE),"")</f>
        <v/>
      </c>
      <c r="I623" s="61" t="str">
        <f>IFERROR(VLOOKUP($D623,大三學分表!$G:$J,4,FALSE),"")</f>
        <v/>
      </c>
      <c r="J623" s="64"/>
      <c r="K623" s="64"/>
      <c r="L623" s="66"/>
      <c r="M623" s="66"/>
      <c r="N623" s="62" t="str">
        <f>IFERROR(INDEX(學生名單!$B:$I,MATCH($B623,學生名單!$H:$H,0),8),"")</f>
        <v/>
      </c>
      <c r="O623" s="66"/>
    </row>
    <row r="624" spans="1:15" s="67" customFormat="1">
      <c r="A624" s="60" t="str">
        <f>IFERROR(INDEX(學生名單!$B:$I,MATCH($B624,學生名單!$H:$H,0),1),"")</f>
        <v/>
      </c>
      <c r="C624" s="87"/>
      <c r="D624" s="74"/>
      <c r="E624" s="60" t="str">
        <f>IFERROR(INDEX(學生名單!$B:$I,MATCH($B624,學生名單!$H:$H,0),7),"")</f>
        <v/>
      </c>
      <c r="F624" s="60" t="str">
        <f>IFERROR(INDEX(學生名單!$B:$I,MATCH($B624,學生名單!$H:$H,0),5),"")</f>
        <v/>
      </c>
      <c r="G624" s="60" t="str">
        <f>IFERROR(INDEX(學生名單!$B:$I,MATCH($B624,學生名單!$H:$H,0),2),"")</f>
        <v/>
      </c>
      <c r="H624" s="61" t="str">
        <f>IFERROR(VLOOKUP($D624,大三學分表!$G:$J,2,FALSE),"")</f>
        <v/>
      </c>
      <c r="I624" s="61" t="str">
        <f>IFERROR(VLOOKUP($D624,大三學分表!$G:$J,4,FALSE),"")</f>
        <v/>
      </c>
      <c r="J624" s="64"/>
      <c r="K624" s="64"/>
      <c r="L624" s="66"/>
      <c r="M624" s="66"/>
      <c r="N624" s="62" t="str">
        <f>IFERROR(INDEX(學生名單!$B:$I,MATCH($B624,學生名單!$H:$H,0),8),"")</f>
        <v/>
      </c>
      <c r="O624" s="66"/>
    </row>
    <row r="625" spans="1:15" s="67" customFormat="1">
      <c r="A625" s="60" t="str">
        <f>IFERROR(INDEX(學生名單!$B:$I,MATCH($B625,學生名單!$H:$H,0),1),"")</f>
        <v/>
      </c>
      <c r="C625" s="87"/>
      <c r="D625" s="74"/>
      <c r="E625" s="60" t="str">
        <f>IFERROR(INDEX(學生名單!$B:$I,MATCH($B625,學生名單!$H:$H,0),7),"")</f>
        <v/>
      </c>
      <c r="F625" s="60" t="str">
        <f>IFERROR(INDEX(學生名單!$B:$I,MATCH($B625,學生名單!$H:$H,0),5),"")</f>
        <v/>
      </c>
      <c r="G625" s="60" t="str">
        <f>IFERROR(INDEX(學生名單!$B:$I,MATCH($B625,學生名單!$H:$H,0),2),"")</f>
        <v/>
      </c>
      <c r="H625" s="61" t="str">
        <f>IFERROR(VLOOKUP($D625,大三學分表!$G:$J,2,FALSE),"")</f>
        <v/>
      </c>
      <c r="I625" s="61" t="str">
        <f>IFERROR(VLOOKUP($D625,大三學分表!$G:$J,4,FALSE),"")</f>
        <v/>
      </c>
      <c r="J625" s="64"/>
      <c r="K625" s="64"/>
      <c r="L625" s="66"/>
      <c r="M625" s="66"/>
      <c r="N625" s="62" t="str">
        <f>IFERROR(INDEX(學生名單!$B:$I,MATCH($B625,學生名單!$H:$H,0),8),"")</f>
        <v/>
      </c>
      <c r="O625" s="66"/>
    </row>
    <row r="626" spans="1:15" s="67" customFormat="1">
      <c r="A626" s="60" t="str">
        <f>IFERROR(INDEX(學生名單!$B:$I,MATCH($B626,學生名單!$H:$H,0),1),"")</f>
        <v/>
      </c>
      <c r="C626" s="87"/>
      <c r="D626" s="74"/>
      <c r="E626" s="60" t="str">
        <f>IFERROR(INDEX(學生名單!$B:$I,MATCH($B626,學生名單!$H:$H,0),7),"")</f>
        <v/>
      </c>
      <c r="F626" s="60" t="str">
        <f>IFERROR(INDEX(學生名單!$B:$I,MATCH($B626,學生名單!$H:$H,0),5),"")</f>
        <v/>
      </c>
      <c r="G626" s="60" t="str">
        <f>IFERROR(INDEX(學生名單!$B:$I,MATCH($B626,學生名單!$H:$H,0),2),"")</f>
        <v/>
      </c>
      <c r="H626" s="61" t="str">
        <f>IFERROR(VLOOKUP($D626,大三學分表!$G:$J,2,FALSE),"")</f>
        <v/>
      </c>
      <c r="I626" s="61" t="str">
        <f>IFERROR(VLOOKUP($D626,大三學分表!$G:$J,4,FALSE),"")</f>
        <v/>
      </c>
      <c r="J626" s="64"/>
      <c r="K626" s="64"/>
      <c r="L626" s="66"/>
      <c r="M626" s="66"/>
      <c r="N626" s="62" t="str">
        <f>IFERROR(INDEX(學生名單!$B:$I,MATCH($B626,學生名單!$H:$H,0),8),"")</f>
        <v/>
      </c>
      <c r="O626" s="66"/>
    </row>
    <row r="627" spans="1:15" s="67" customFormat="1">
      <c r="A627" s="60" t="str">
        <f>IFERROR(INDEX(學生名單!$B:$I,MATCH($B627,學生名單!$H:$H,0),1),"")</f>
        <v/>
      </c>
      <c r="C627" s="87"/>
      <c r="D627" s="74"/>
      <c r="E627" s="60" t="str">
        <f>IFERROR(INDEX(學生名單!$B:$I,MATCH($B627,學生名單!$H:$H,0),7),"")</f>
        <v/>
      </c>
      <c r="F627" s="60" t="str">
        <f>IFERROR(INDEX(學生名單!$B:$I,MATCH($B627,學生名單!$H:$H,0),5),"")</f>
        <v/>
      </c>
      <c r="G627" s="60" t="str">
        <f>IFERROR(INDEX(學生名單!$B:$I,MATCH($B627,學生名單!$H:$H,0),2),"")</f>
        <v/>
      </c>
      <c r="H627" s="61" t="str">
        <f>IFERROR(VLOOKUP($D627,大三學分表!$G:$J,2,FALSE),"")</f>
        <v/>
      </c>
      <c r="I627" s="61" t="str">
        <f>IFERROR(VLOOKUP($D627,大三學分表!$G:$J,4,FALSE),"")</f>
        <v/>
      </c>
      <c r="J627" s="64"/>
      <c r="K627" s="64"/>
      <c r="L627" s="66"/>
      <c r="M627" s="66"/>
      <c r="N627" s="62" t="str">
        <f>IFERROR(INDEX(學生名單!$B:$I,MATCH($B627,學生名單!$H:$H,0),8),"")</f>
        <v/>
      </c>
      <c r="O627" s="66"/>
    </row>
    <row r="628" spans="1:15" s="67" customFormat="1">
      <c r="A628" s="60" t="str">
        <f>IFERROR(INDEX(學生名單!$B:$I,MATCH($B628,學生名單!$H:$H,0),1),"")</f>
        <v/>
      </c>
      <c r="C628" s="87"/>
      <c r="D628" s="74"/>
      <c r="E628" s="60" t="str">
        <f>IFERROR(INDEX(學生名單!$B:$I,MATCH($B628,學生名單!$H:$H,0),7),"")</f>
        <v/>
      </c>
      <c r="F628" s="60" t="str">
        <f>IFERROR(INDEX(學生名單!$B:$I,MATCH($B628,學生名單!$H:$H,0),5),"")</f>
        <v/>
      </c>
      <c r="G628" s="60" t="str">
        <f>IFERROR(INDEX(學生名單!$B:$I,MATCH($B628,學生名單!$H:$H,0),2),"")</f>
        <v/>
      </c>
      <c r="H628" s="61" t="str">
        <f>IFERROR(VLOOKUP($D628,大三學分表!$G:$J,2,FALSE),"")</f>
        <v/>
      </c>
      <c r="I628" s="61" t="str">
        <f>IFERROR(VLOOKUP($D628,大三學分表!$G:$J,4,FALSE),"")</f>
        <v/>
      </c>
      <c r="J628" s="64"/>
      <c r="K628" s="64"/>
      <c r="L628" s="66"/>
      <c r="M628" s="66"/>
      <c r="N628" s="62" t="str">
        <f>IFERROR(INDEX(學生名單!$B:$I,MATCH($B628,學生名單!$H:$H,0),8),"")</f>
        <v/>
      </c>
      <c r="O628" s="66"/>
    </row>
    <row r="629" spans="1:15" s="67" customFormat="1">
      <c r="A629" s="60" t="str">
        <f>IFERROR(INDEX(學生名單!$B:$I,MATCH($B629,學生名單!$H:$H,0),1),"")</f>
        <v/>
      </c>
      <c r="C629" s="87"/>
      <c r="D629" s="74"/>
      <c r="E629" s="60" t="str">
        <f>IFERROR(INDEX(學生名單!$B:$I,MATCH($B629,學生名單!$H:$H,0),7),"")</f>
        <v/>
      </c>
      <c r="F629" s="60" t="str">
        <f>IFERROR(INDEX(學生名單!$B:$I,MATCH($B629,學生名單!$H:$H,0),5),"")</f>
        <v/>
      </c>
      <c r="G629" s="60" t="str">
        <f>IFERROR(INDEX(學生名單!$B:$I,MATCH($B629,學生名單!$H:$H,0),2),"")</f>
        <v/>
      </c>
      <c r="H629" s="61" t="str">
        <f>IFERROR(VLOOKUP($D629,大三學分表!$G:$J,2,FALSE),"")</f>
        <v/>
      </c>
      <c r="I629" s="61" t="str">
        <f>IFERROR(VLOOKUP($D629,大三學分表!$G:$J,4,FALSE),"")</f>
        <v/>
      </c>
      <c r="J629" s="64"/>
      <c r="K629" s="64"/>
      <c r="L629" s="66"/>
      <c r="M629" s="66"/>
      <c r="N629" s="62" t="str">
        <f>IFERROR(INDEX(學生名單!$B:$I,MATCH($B629,學生名單!$H:$H,0),8),"")</f>
        <v/>
      </c>
      <c r="O629" s="66"/>
    </row>
    <row r="630" spans="1:15" s="67" customFormat="1">
      <c r="A630" s="60" t="str">
        <f>IFERROR(INDEX(學生名單!$B:$I,MATCH($B630,學生名單!$H:$H,0),1),"")</f>
        <v/>
      </c>
      <c r="C630" s="87"/>
      <c r="D630" s="74"/>
      <c r="E630" s="60" t="str">
        <f>IFERROR(INDEX(學生名單!$B:$I,MATCH($B630,學生名單!$H:$H,0),7),"")</f>
        <v/>
      </c>
      <c r="F630" s="60" t="str">
        <f>IFERROR(INDEX(學生名單!$B:$I,MATCH($B630,學生名單!$H:$H,0),5),"")</f>
        <v/>
      </c>
      <c r="G630" s="60" t="str">
        <f>IFERROR(INDEX(學生名單!$B:$I,MATCH($B630,學生名單!$H:$H,0),2),"")</f>
        <v/>
      </c>
      <c r="H630" s="61" t="str">
        <f>IFERROR(VLOOKUP($D630,大三學分表!$G:$J,2,FALSE),"")</f>
        <v/>
      </c>
      <c r="I630" s="61" t="str">
        <f>IFERROR(VLOOKUP($D630,大三學分表!$G:$J,4,FALSE),"")</f>
        <v/>
      </c>
      <c r="J630" s="64"/>
      <c r="K630" s="64"/>
      <c r="L630" s="66"/>
      <c r="M630" s="66"/>
      <c r="N630" s="62" t="str">
        <f>IFERROR(INDEX(學生名單!$B:$I,MATCH($B630,學生名單!$H:$H,0),8),"")</f>
        <v/>
      </c>
      <c r="O630" s="66"/>
    </row>
    <row r="631" spans="1:15" s="67" customFormat="1">
      <c r="A631" s="60" t="str">
        <f>IFERROR(INDEX(學生名單!$B:$I,MATCH($B631,學生名單!$H:$H,0),1),"")</f>
        <v/>
      </c>
      <c r="C631" s="87"/>
      <c r="D631" s="74"/>
      <c r="E631" s="60" t="str">
        <f>IFERROR(INDEX(學生名單!$B:$I,MATCH($B631,學生名單!$H:$H,0),7),"")</f>
        <v/>
      </c>
      <c r="F631" s="60" t="str">
        <f>IFERROR(INDEX(學生名單!$B:$I,MATCH($B631,學生名單!$H:$H,0),5),"")</f>
        <v/>
      </c>
      <c r="G631" s="60" t="str">
        <f>IFERROR(INDEX(學生名單!$B:$I,MATCH($B631,學生名單!$H:$H,0),2),"")</f>
        <v/>
      </c>
      <c r="H631" s="61" t="str">
        <f>IFERROR(VLOOKUP($D631,大三學分表!$G:$J,2,FALSE),"")</f>
        <v/>
      </c>
      <c r="I631" s="61" t="str">
        <f>IFERROR(VLOOKUP($D631,大三學分表!$G:$J,4,FALSE),"")</f>
        <v/>
      </c>
      <c r="J631" s="64"/>
      <c r="K631" s="64"/>
      <c r="L631" s="66"/>
      <c r="M631" s="66"/>
      <c r="N631" s="62" t="str">
        <f>IFERROR(INDEX(學生名單!$B:$I,MATCH($B631,學生名單!$H:$H,0),8),"")</f>
        <v/>
      </c>
      <c r="O631" s="66"/>
    </row>
    <row r="632" spans="1:15" s="67" customFormat="1">
      <c r="A632" s="60" t="str">
        <f>IFERROR(INDEX(學生名單!$B:$I,MATCH($B632,學生名單!$H:$H,0),1),"")</f>
        <v/>
      </c>
      <c r="C632" s="87"/>
      <c r="D632" s="74"/>
      <c r="E632" s="60" t="str">
        <f>IFERROR(INDEX(學生名單!$B:$I,MATCH($B632,學生名單!$H:$H,0),7),"")</f>
        <v/>
      </c>
      <c r="F632" s="60" t="str">
        <f>IFERROR(INDEX(學生名單!$B:$I,MATCH($B632,學生名單!$H:$H,0),5),"")</f>
        <v/>
      </c>
      <c r="G632" s="60" t="str">
        <f>IFERROR(INDEX(學生名單!$B:$I,MATCH($B632,學生名單!$H:$H,0),2),"")</f>
        <v/>
      </c>
      <c r="H632" s="61" t="str">
        <f>IFERROR(VLOOKUP($D632,大三學分表!$G:$J,2,FALSE),"")</f>
        <v/>
      </c>
      <c r="I632" s="61" t="str">
        <f>IFERROR(VLOOKUP($D632,大三學分表!$G:$J,4,FALSE),"")</f>
        <v/>
      </c>
      <c r="J632" s="64"/>
      <c r="K632" s="64"/>
      <c r="L632" s="66"/>
      <c r="M632" s="66"/>
      <c r="N632" s="62" t="str">
        <f>IFERROR(INDEX(學生名單!$B:$I,MATCH($B632,學生名單!$H:$H,0),8),"")</f>
        <v/>
      </c>
      <c r="O632" s="66"/>
    </row>
    <row r="633" spans="1:15" s="67" customFormat="1">
      <c r="A633" s="60" t="str">
        <f>IFERROR(INDEX(學生名單!$B:$I,MATCH($B633,學生名單!$H:$H,0),1),"")</f>
        <v/>
      </c>
      <c r="C633" s="87"/>
      <c r="D633" s="74"/>
      <c r="E633" s="60" t="str">
        <f>IFERROR(INDEX(學生名單!$B:$I,MATCH($B633,學生名單!$H:$H,0),7),"")</f>
        <v/>
      </c>
      <c r="F633" s="60" t="str">
        <f>IFERROR(INDEX(學生名單!$B:$I,MATCH($B633,學生名單!$H:$H,0),5),"")</f>
        <v/>
      </c>
      <c r="G633" s="60" t="str">
        <f>IFERROR(INDEX(學生名單!$B:$I,MATCH($B633,學生名單!$H:$H,0),2),"")</f>
        <v/>
      </c>
      <c r="H633" s="61" t="str">
        <f>IFERROR(VLOOKUP($D633,大三學分表!$G:$J,2,FALSE),"")</f>
        <v/>
      </c>
      <c r="I633" s="61" t="str">
        <f>IFERROR(VLOOKUP($D633,大三學分表!$G:$J,4,FALSE),"")</f>
        <v/>
      </c>
      <c r="J633" s="64"/>
      <c r="K633" s="64"/>
      <c r="L633" s="66"/>
      <c r="M633" s="66"/>
      <c r="N633" s="62" t="str">
        <f>IFERROR(INDEX(學生名單!$B:$I,MATCH($B633,學生名單!$H:$H,0),8),"")</f>
        <v/>
      </c>
      <c r="O633" s="66"/>
    </row>
    <row r="634" spans="1:15" s="67" customFormat="1">
      <c r="A634" s="60" t="str">
        <f>IFERROR(INDEX(學生名單!$B:$I,MATCH($B634,學生名單!$H:$H,0),1),"")</f>
        <v/>
      </c>
      <c r="C634" s="87"/>
      <c r="D634" s="74"/>
      <c r="E634" s="60" t="str">
        <f>IFERROR(INDEX(學生名單!$B:$I,MATCH($B634,學生名單!$H:$H,0),7),"")</f>
        <v/>
      </c>
      <c r="F634" s="60" t="str">
        <f>IFERROR(INDEX(學生名單!$B:$I,MATCH($B634,學生名單!$H:$H,0),5),"")</f>
        <v/>
      </c>
      <c r="G634" s="60" t="str">
        <f>IFERROR(INDEX(學生名單!$B:$I,MATCH($B634,學生名單!$H:$H,0),2),"")</f>
        <v/>
      </c>
      <c r="H634" s="61" t="str">
        <f>IFERROR(VLOOKUP($D634,大三學分表!$G:$J,2,FALSE),"")</f>
        <v/>
      </c>
      <c r="I634" s="61" t="str">
        <f>IFERROR(VLOOKUP($D634,大三學分表!$G:$J,4,FALSE),"")</f>
        <v/>
      </c>
      <c r="J634" s="64"/>
      <c r="K634" s="64"/>
      <c r="L634" s="66"/>
      <c r="M634" s="66"/>
      <c r="N634" s="62" t="str">
        <f>IFERROR(INDEX(學生名單!$B:$I,MATCH($B634,學生名單!$H:$H,0),8),"")</f>
        <v/>
      </c>
      <c r="O634" s="66"/>
    </row>
    <row r="635" spans="1:15" s="67" customFormat="1">
      <c r="A635" s="60" t="str">
        <f>IFERROR(INDEX(學生名單!$B:$I,MATCH($B635,學生名單!$H:$H,0),1),"")</f>
        <v/>
      </c>
      <c r="C635" s="87"/>
      <c r="D635" s="74"/>
      <c r="E635" s="60" t="str">
        <f>IFERROR(INDEX(學生名單!$B:$I,MATCH($B635,學生名單!$H:$H,0),7),"")</f>
        <v/>
      </c>
      <c r="F635" s="60" t="str">
        <f>IFERROR(INDEX(學生名單!$B:$I,MATCH($B635,學生名單!$H:$H,0),5),"")</f>
        <v/>
      </c>
      <c r="G635" s="60" t="str">
        <f>IFERROR(INDEX(學生名單!$B:$I,MATCH($B635,學生名單!$H:$H,0),2),"")</f>
        <v/>
      </c>
      <c r="H635" s="61" t="str">
        <f>IFERROR(VLOOKUP($D635,大三學分表!$G:$J,2,FALSE),"")</f>
        <v/>
      </c>
      <c r="I635" s="61" t="str">
        <f>IFERROR(VLOOKUP($D635,大三學分表!$G:$J,4,FALSE),"")</f>
        <v/>
      </c>
      <c r="J635" s="64"/>
      <c r="K635" s="64"/>
      <c r="L635" s="66"/>
      <c r="M635" s="66"/>
      <c r="N635" s="62" t="str">
        <f>IFERROR(INDEX(學生名單!$B:$I,MATCH($B635,學生名單!$H:$H,0),8),"")</f>
        <v/>
      </c>
      <c r="O635" s="66"/>
    </row>
    <row r="636" spans="1:15" s="67" customFormat="1">
      <c r="A636" s="60" t="str">
        <f>IFERROR(INDEX(學生名單!$B:$I,MATCH($B636,學生名單!$H:$H,0),1),"")</f>
        <v/>
      </c>
      <c r="C636" s="87"/>
      <c r="D636" s="74"/>
      <c r="E636" s="60" t="str">
        <f>IFERROR(INDEX(學生名單!$B:$I,MATCH($B636,學生名單!$H:$H,0),7),"")</f>
        <v/>
      </c>
      <c r="F636" s="60" t="str">
        <f>IFERROR(INDEX(學生名單!$B:$I,MATCH($B636,學生名單!$H:$H,0),5),"")</f>
        <v/>
      </c>
      <c r="G636" s="60" t="str">
        <f>IFERROR(INDEX(學生名單!$B:$I,MATCH($B636,學生名單!$H:$H,0),2),"")</f>
        <v/>
      </c>
      <c r="H636" s="61" t="str">
        <f>IFERROR(VLOOKUP($D636,大三學分表!$G:$J,2,FALSE),"")</f>
        <v/>
      </c>
      <c r="I636" s="61" t="str">
        <f>IFERROR(VLOOKUP($D636,大三學分表!$G:$J,4,FALSE),"")</f>
        <v/>
      </c>
      <c r="J636" s="64"/>
      <c r="K636" s="64"/>
      <c r="L636" s="66"/>
      <c r="M636" s="66"/>
      <c r="N636" s="62" t="str">
        <f>IFERROR(INDEX(學生名單!$B:$I,MATCH($B636,學生名單!$H:$H,0),8),"")</f>
        <v/>
      </c>
      <c r="O636" s="66"/>
    </row>
    <row r="637" spans="1:15" s="67" customFormat="1">
      <c r="A637" s="60" t="str">
        <f>IFERROR(INDEX(學生名單!$B:$I,MATCH($B637,學生名單!$H:$H,0),1),"")</f>
        <v/>
      </c>
      <c r="C637" s="87"/>
      <c r="D637" s="74"/>
      <c r="E637" s="60" t="str">
        <f>IFERROR(INDEX(學生名單!$B:$I,MATCH($B637,學生名單!$H:$H,0),7),"")</f>
        <v/>
      </c>
      <c r="F637" s="60" t="str">
        <f>IFERROR(INDEX(學生名單!$B:$I,MATCH($B637,學生名單!$H:$H,0),5),"")</f>
        <v/>
      </c>
      <c r="G637" s="60" t="str">
        <f>IFERROR(INDEX(學生名單!$B:$I,MATCH($B637,學生名單!$H:$H,0),2),"")</f>
        <v/>
      </c>
      <c r="H637" s="61" t="str">
        <f>IFERROR(VLOOKUP($D637,大三學分表!$G:$J,2,FALSE),"")</f>
        <v/>
      </c>
      <c r="I637" s="61" t="str">
        <f>IFERROR(VLOOKUP($D637,大三學分表!$G:$J,4,FALSE),"")</f>
        <v/>
      </c>
      <c r="J637" s="64"/>
      <c r="K637" s="64"/>
      <c r="L637" s="66"/>
      <c r="M637" s="66"/>
      <c r="N637" s="62" t="str">
        <f>IFERROR(INDEX(學生名單!$B:$I,MATCH($B637,學生名單!$H:$H,0),8),"")</f>
        <v/>
      </c>
      <c r="O637" s="66"/>
    </row>
    <row r="638" spans="1:15" s="67" customFormat="1">
      <c r="A638" s="60" t="str">
        <f>IFERROR(INDEX(學生名單!$B:$I,MATCH($B638,學生名單!$H:$H,0),1),"")</f>
        <v/>
      </c>
      <c r="C638" s="87"/>
      <c r="D638" s="74"/>
      <c r="E638" s="60" t="str">
        <f>IFERROR(INDEX(學生名單!$B:$I,MATCH($B638,學生名單!$H:$H,0),7),"")</f>
        <v/>
      </c>
      <c r="F638" s="60" t="str">
        <f>IFERROR(INDEX(學生名單!$B:$I,MATCH($B638,學生名單!$H:$H,0),5),"")</f>
        <v/>
      </c>
      <c r="G638" s="60" t="str">
        <f>IFERROR(INDEX(學生名單!$B:$I,MATCH($B638,學生名單!$H:$H,0),2),"")</f>
        <v/>
      </c>
      <c r="H638" s="61" t="str">
        <f>IFERROR(VLOOKUP($D638,大三學分表!$G:$J,2,FALSE),"")</f>
        <v/>
      </c>
      <c r="I638" s="61" t="str">
        <f>IFERROR(VLOOKUP($D638,大三學分表!$G:$J,4,FALSE),"")</f>
        <v/>
      </c>
      <c r="J638" s="64"/>
      <c r="K638" s="64"/>
      <c r="L638" s="66"/>
      <c r="M638" s="66"/>
      <c r="N638" s="62" t="str">
        <f>IFERROR(INDEX(學生名單!$B:$I,MATCH($B638,學生名單!$H:$H,0),8),"")</f>
        <v/>
      </c>
      <c r="O638" s="66"/>
    </row>
    <row r="639" spans="1:15" s="67" customFormat="1">
      <c r="A639" s="60" t="str">
        <f>IFERROR(INDEX(學生名單!$B:$I,MATCH($B639,學生名單!$H:$H,0),1),"")</f>
        <v/>
      </c>
      <c r="C639" s="87"/>
      <c r="D639" s="74"/>
      <c r="E639" s="60" t="str">
        <f>IFERROR(INDEX(學生名單!$B:$I,MATCH($B639,學生名單!$H:$H,0),7),"")</f>
        <v/>
      </c>
      <c r="F639" s="60" t="str">
        <f>IFERROR(INDEX(學生名單!$B:$I,MATCH($B639,學生名單!$H:$H,0),5),"")</f>
        <v/>
      </c>
      <c r="G639" s="60" t="str">
        <f>IFERROR(INDEX(學生名單!$B:$I,MATCH($B639,學生名單!$H:$H,0),2),"")</f>
        <v/>
      </c>
      <c r="H639" s="61" t="str">
        <f>IFERROR(VLOOKUP($D639,大三學分表!$G:$J,2,FALSE),"")</f>
        <v/>
      </c>
      <c r="I639" s="61" t="str">
        <f>IFERROR(VLOOKUP($D639,大三學分表!$G:$J,4,FALSE),"")</f>
        <v/>
      </c>
      <c r="J639" s="64"/>
      <c r="K639" s="64"/>
      <c r="L639" s="66"/>
      <c r="M639" s="66"/>
      <c r="N639" s="62" t="str">
        <f>IFERROR(INDEX(學生名單!$B:$I,MATCH($B639,學生名單!$H:$H,0),8),"")</f>
        <v/>
      </c>
      <c r="O639" s="66"/>
    </row>
    <row r="640" spans="1:15" s="67" customFormat="1">
      <c r="A640" s="60" t="str">
        <f>IFERROR(INDEX(學生名單!$B:$I,MATCH($B640,學生名單!$H:$H,0),1),"")</f>
        <v/>
      </c>
      <c r="C640" s="87"/>
      <c r="D640" s="74"/>
      <c r="E640" s="60" t="str">
        <f>IFERROR(INDEX(學生名單!$B:$I,MATCH($B640,學生名單!$H:$H,0),7),"")</f>
        <v/>
      </c>
      <c r="F640" s="60" t="str">
        <f>IFERROR(INDEX(學生名單!$B:$I,MATCH($B640,學生名單!$H:$H,0),5),"")</f>
        <v/>
      </c>
      <c r="G640" s="60" t="str">
        <f>IFERROR(INDEX(學生名單!$B:$I,MATCH($B640,學生名單!$H:$H,0),2),"")</f>
        <v/>
      </c>
      <c r="H640" s="61" t="str">
        <f>IFERROR(VLOOKUP($D640,大三學分表!$G:$J,2,FALSE),"")</f>
        <v/>
      </c>
      <c r="I640" s="61" t="str">
        <f>IFERROR(VLOOKUP($D640,大三學分表!$G:$J,4,FALSE),"")</f>
        <v/>
      </c>
      <c r="J640" s="64"/>
      <c r="K640" s="64"/>
      <c r="L640" s="66"/>
      <c r="M640" s="66"/>
      <c r="N640" s="62" t="str">
        <f>IFERROR(INDEX(學生名單!$B:$I,MATCH($B640,學生名單!$H:$H,0),8),"")</f>
        <v/>
      </c>
      <c r="O640" s="66"/>
    </row>
    <row r="641" spans="1:15" s="67" customFormat="1">
      <c r="A641" s="60" t="str">
        <f>IFERROR(INDEX(學生名單!$B:$I,MATCH($B641,學生名單!$H:$H,0),1),"")</f>
        <v/>
      </c>
      <c r="C641" s="87"/>
      <c r="D641" s="74"/>
      <c r="E641" s="60" t="str">
        <f>IFERROR(INDEX(學生名單!$B:$I,MATCH($B641,學生名單!$H:$H,0),7),"")</f>
        <v/>
      </c>
      <c r="F641" s="60" t="str">
        <f>IFERROR(INDEX(學生名單!$B:$I,MATCH($B641,學生名單!$H:$H,0),5),"")</f>
        <v/>
      </c>
      <c r="G641" s="60" t="str">
        <f>IFERROR(INDEX(學生名單!$B:$I,MATCH($B641,學生名單!$H:$H,0),2),"")</f>
        <v/>
      </c>
      <c r="H641" s="61" t="str">
        <f>IFERROR(VLOOKUP($D641,大三學分表!$G:$J,2,FALSE),"")</f>
        <v/>
      </c>
      <c r="I641" s="61" t="str">
        <f>IFERROR(VLOOKUP($D641,大三學分表!$G:$J,4,FALSE),"")</f>
        <v/>
      </c>
      <c r="J641" s="64"/>
      <c r="K641" s="64"/>
      <c r="L641" s="66"/>
      <c r="M641" s="66"/>
      <c r="N641" s="62" t="str">
        <f>IFERROR(INDEX(學生名單!$B:$I,MATCH($B641,學生名單!$H:$H,0),8),"")</f>
        <v/>
      </c>
      <c r="O641" s="66"/>
    </row>
    <row r="642" spans="1:15" s="67" customFormat="1">
      <c r="A642" s="60" t="str">
        <f>IFERROR(INDEX(學生名單!$B:$I,MATCH($B642,學生名單!$H:$H,0),1),"")</f>
        <v/>
      </c>
      <c r="C642" s="87"/>
      <c r="D642" s="74"/>
      <c r="E642" s="60" t="str">
        <f>IFERROR(INDEX(學生名單!$B:$I,MATCH($B642,學生名單!$H:$H,0),7),"")</f>
        <v/>
      </c>
      <c r="F642" s="60" t="str">
        <f>IFERROR(INDEX(學生名單!$B:$I,MATCH($B642,學生名單!$H:$H,0),5),"")</f>
        <v/>
      </c>
      <c r="G642" s="60" t="str">
        <f>IFERROR(INDEX(學生名單!$B:$I,MATCH($B642,學生名單!$H:$H,0),2),"")</f>
        <v/>
      </c>
      <c r="H642" s="61" t="str">
        <f>IFERROR(VLOOKUP($D642,大三學分表!$G:$J,2,FALSE),"")</f>
        <v/>
      </c>
      <c r="I642" s="61" t="str">
        <f>IFERROR(VLOOKUP($D642,大三學分表!$G:$J,4,FALSE),"")</f>
        <v/>
      </c>
      <c r="J642" s="64"/>
      <c r="K642" s="64"/>
      <c r="L642" s="66"/>
      <c r="M642" s="66"/>
      <c r="N642" s="62" t="str">
        <f>IFERROR(INDEX(學生名單!$B:$I,MATCH($B642,學生名單!$H:$H,0),8),"")</f>
        <v/>
      </c>
      <c r="O642" s="66"/>
    </row>
    <row r="643" spans="1:15" s="67" customFormat="1">
      <c r="A643" s="60" t="str">
        <f>IFERROR(INDEX(學生名單!$B:$I,MATCH($B643,學生名單!$H:$H,0),1),"")</f>
        <v/>
      </c>
      <c r="C643" s="87"/>
      <c r="D643" s="74"/>
      <c r="E643" s="60" t="str">
        <f>IFERROR(INDEX(學生名單!$B:$I,MATCH($B643,學生名單!$H:$H,0),7),"")</f>
        <v/>
      </c>
      <c r="F643" s="60" t="str">
        <f>IFERROR(INDEX(學生名單!$B:$I,MATCH($B643,學生名單!$H:$H,0),5),"")</f>
        <v/>
      </c>
      <c r="G643" s="60" t="str">
        <f>IFERROR(INDEX(學生名單!$B:$I,MATCH($B643,學生名單!$H:$H,0),2),"")</f>
        <v/>
      </c>
      <c r="H643" s="61" t="str">
        <f>IFERROR(VLOOKUP($D643,大三學分表!$G:$J,2,FALSE),"")</f>
        <v/>
      </c>
      <c r="I643" s="61" t="str">
        <f>IFERROR(VLOOKUP($D643,大三學分表!$G:$J,4,FALSE),"")</f>
        <v/>
      </c>
      <c r="J643" s="64"/>
      <c r="K643" s="64"/>
      <c r="L643" s="66"/>
      <c r="M643" s="66"/>
      <c r="N643" s="62" t="str">
        <f>IFERROR(INDEX(學生名單!$B:$I,MATCH($B643,學生名單!$H:$H,0),8),"")</f>
        <v/>
      </c>
      <c r="O643" s="66"/>
    </row>
    <row r="644" spans="1:15" s="67" customFormat="1">
      <c r="A644" s="60" t="str">
        <f>IFERROR(INDEX(學生名單!$B:$I,MATCH($B644,學生名單!$H:$H,0),1),"")</f>
        <v/>
      </c>
      <c r="C644" s="87"/>
      <c r="D644" s="74"/>
      <c r="E644" s="60" t="str">
        <f>IFERROR(INDEX(學生名單!$B:$I,MATCH($B644,學生名單!$H:$H,0),7),"")</f>
        <v/>
      </c>
      <c r="F644" s="60" t="str">
        <f>IFERROR(INDEX(學生名單!$B:$I,MATCH($B644,學生名單!$H:$H,0),5),"")</f>
        <v/>
      </c>
      <c r="G644" s="60" t="str">
        <f>IFERROR(INDEX(學生名單!$B:$I,MATCH($B644,學生名單!$H:$H,0),2),"")</f>
        <v/>
      </c>
      <c r="H644" s="61" t="str">
        <f>IFERROR(VLOOKUP($D644,大三學分表!$G:$J,2,FALSE),"")</f>
        <v/>
      </c>
      <c r="I644" s="61" t="str">
        <f>IFERROR(VLOOKUP($D644,大三學分表!$G:$J,4,FALSE),"")</f>
        <v/>
      </c>
      <c r="J644" s="64"/>
      <c r="K644" s="64"/>
      <c r="L644" s="66"/>
      <c r="M644" s="66"/>
      <c r="N644" s="62" t="str">
        <f>IFERROR(INDEX(學生名單!$B:$I,MATCH($B644,學生名單!$H:$H,0),8),"")</f>
        <v/>
      </c>
      <c r="O644" s="66"/>
    </row>
    <row r="645" spans="1:15" s="67" customFormat="1">
      <c r="A645" s="60" t="str">
        <f>IFERROR(INDEX(學生名單!$B:$I,MATCH($B645,學生名單!$H:$H,0),1),"")</f>
        <v/>
      </c>
      <c r="C645" s="87"/>
      <c r="D645" s="74"/>
      <c r="E645" s="60" t="str">
        <f>IFERROR(INDEX(學生名單!$B:$I,MATCH($B645,學生名單!$H:$H,0),7),"")</f>
        <v/>
      </c>
      <c r="F645" s="60" t="str">
        <f>IFERROR(INDEX(學生名單!$B:$I,MATCH($B645,學生名單!$H:$H,0),5),"")</f>
        <v/>
      </c>
      <c r="G645" s="60" t="str">
        <f>IFERROR(INDEX(學生名單!$B:$I,MATCH($B645,學生名單!$H:$H,0),2),"")</f>
        <v/>
      </c>
      <c r="H645" s="61" t="str">
        <f>IFERROR(VLOOKUP($D645,大三學分表!$G:$J,2,FALSE),"")</f>
        <v/>
      </c>
      <c r="I645" s="61" t="str">
        <f>IFERROR(VLOOKUP($D645,大三學分表!$G:$J,4,FALSE),"")</f>
        <v/>
      </c>
      <c r="J645" s="64"/>
      <c r="K645" s="64"/>
      <c r="L645" s="66"/>
      <c r="M645" s="66"/>
      <c r="N645" s="62" t="str">
        <f>IFERROR(INDEX(學生名單!$B:$I,MATCH($B645,學生名單!$H:$H,0),8),"")</f>
        <v/>
      </c>
      <c r="O645" s="66"/>
    </row>
    <row r="646" spans="1:15" s="67" customFormat="1">
      <c r="A646" s="60" t="str">
        <f>IFERROR(INDEX(學生名單!$B:$I,MATCH($B646,學生名單!$H:$H,0),1),"")</f>
        <v/>
      </c>
      <c r="C646" s="87"/>
      <c r="D646" s="74"/>
      <c r="E646" s="60" t="str">
        <f>IFERROR(INDEX(學生名單!$B:$I,MATCH($B646,學生名單!$H:$H,0),7),"")</f>
        <v/>
      </c>
      <c r="F646" s="60" t="str">
        <f>IFERROR(INDEX(學生名單!$B:$I,MATCH($B646,學生名單!$H:$H,0),5),"")</f>
        <v/>
      </c>
      <c r="G646" s="60" t="str">
        <f>IFERROR(INDEX(學生名單!$B:$I,MATCH($B646,學生名單!$H:$H,0),2),"")</f>
        <v/>
      </c>
      <c r="H646" s="61" t="str">
        <f>IFERROR(VLOOKUP($D646,大三學分表!$G:$J,2,FALSE),"")</f>
        <v/>
      </c>
      <c r="I646" s="61" t="str">
        <f>IFERROR(VLOOKUP($D646,大三學分表!$G:$J,4,FALSE),"")</f>
        <v/>
      </c>
      <c r="J646" s="64"/>
      <c r="K646" s="64"/>
      <c r="L646" s="66"/>
      <c r="M646" s="66"/>
      <c r="N646" s="62" t="str">
        <f>IFERROR(INDEX(學生名單!$B:$I,MATCH($B646,學生名單!$H:$H,0),8),"")</f>
        <v/>
      </c>
      <c r="O646" s="66"/>
    </row>
    <row r="647" spans="1:15" s="67" customFormat="1">
      <c r="A647" s="60" t="str">
        <f>IFERROR(INDEX(學生名單!$B:$I,MATCH($B647,學生名單!$H:$H,0),1),"")</f>
        <v/>
      </c>
      <c r="C647" s="87"/>
      <c r="D647" s="74"/>
      <c r="E647" s="60" t="str">
        <f>IFERROR(INDEX(學生名單!$B:$I,MATCH($B647,學生名單!$H:$H,0),7),"")</f>
        <v/>
      </c>
      <c r="F647" s="60" t="str">
        <f>IFERROR(INDEX(學生名單!$B:$I,MATCH($B647,學生名單!$H:$H,0),5),"")</f>
        <v/>
      </c>
      <c r="G647" s="60" t="str">
        <f>IFERROR(INDEX(學生名單!$B:$I,MATCH($B647,學生名單!$H:$H,0),2),"")</f>
        <v/>
      </c>
      <c r="H647" s="61" t="str">
        <f>IFERROR(VLOOKUP($D647,大三學分表!$G:$J,2,FALSE),"")</f>
        <v/>
      </c>
      <c r="I647" s="61" t="str">
        <f>IFERROR(VLOOKUP($D647,大三學分表!$G:$J,4,FALSE),"")</f>
        <v/>
      </c>
      <c r="J647" s="64"/>
      <c r="K647" s="64"/>
      <c r="L647" s="66"/>
      <c r="M647" s="66"/>
      <c r="N647" s="62" t="str">
        <f>IFERROR(INDEX(學生名單!$B:$I,MATCH($B647,學生名單!$H:$H,0),8),"")</f>
        <v/>
      </c>
      <c r="O647" s="66"/>
    </row>
    <row r="648" spans="1:15" s="67" customFormat="1">
      <c r="A648" s="60" t="str">
        <f>IFERROR(INDEX(學生名單!$B:$I,MATCH($B648,學生名單!$H:$H,0),1),"")</f>
        <v/>
      </c>
      <c r="C648" s="87"/>
      <c r="D648" s="74"/>
      <c r="E648" s="60" t="str">
        <f>IFERROR(INDEX(學生名單!$B:$I,MATCH($B648,學生名單!$H:$H,0),7),"")</f>
        <v/>
      </c>
      <c r="F648" s="60" t="str">
        <f>IFERROR(INDEX(學生名單!$B:$I,MATCH($B648,學生名單!$H:$H,0),5),"")</f>
        <v/>
      </c>
      <c r="G648" s="60" t="str">
        <f>IFERROR(INDEX(學生名單!$B:$I,MATCH($B648,學生名單!$H:$H,0),2),"")</f>
        <v/>
      </c>
      <c r="H648" s="61" t="str">
        <f>IFERROR(VLOOKUP($D648,大三學分表!$G:$J,2,FALSE),"")</f>
        <v/>
      </c>
      <c r="I648" s="61" t="str">
        <f>IFERROR(VLOOKUP($D648,大三學分表!$G:$J,4,FALSE),"")</f>
        <v/>
      </c>
      <c r="J648" s="64"/>
      <c r="K648" s="64"/>
      <c r="L648" s="66"/>
      <c r="M648" s="66"/>
      <c r="N648" s="62" t="str">
        <f>IFERROR(INDEX(學生名單!$B:$I,MATCH($B648,學生名單!$H:$H,0),8),"")</f>
        <v/>
      </c>
      <c r="O648" s="66"/>
    </row>
    <row r="649" spans="1:15" s="67" customFormat="1">
      <c r="A649" s="60" t="str">
        <f>IFERROR(INDEX(學生名單!$B:$I,MATCH($B649,學生名單!$H:$H,0),1),"")</f>
        <v/>
      </c>
      <c r="C649" s="87"/>
      <c r="D649" s="74"/>
      <c r="E649" s="60" t="str">
        <f>IFERROR(INDEX(學生名單!$B:$I,MATCH($B649,學生名單!$H:$H,0),7),"")</f>
        <v/>
      </c>
      <c r="F649" s="60" t="str">
        <f>IFERROR(INDEX(學生名單!$B:$I,MATCH($B649,學生名單!$H:$H,0),5),"")</f>
        <v/>
      </c>
      <c r="G649" s="60" t="str">
        <f>IFERROR(INDEX(學生名單!$B:$I,MATCH($B649,學生名單!$H:$H,0),2),"")</f>
        <v/>
      </c>
      <c r="H649" s="61" t="str">
        <f>IFERROR(VLOOKUP($D649,大三學分表!$G:$J,2,FALSE),"")</f>
        <v/>
      </c>
      <c r="I649" s="61" t="str">
        <f>IFERROR(VLOOKUP($D649,大三學分表!$G:$J,4,FALSE),"")</f>
        <v/>
      </c>
      <c r="J649" s="64"/>
      <c r="K649" s="64"/>
      <c r="L649" s="66"/>
      <c r="M649" s="66"/>
      <c r="N649" s="62" t="str">
        <f>IFERROR(INDEX(學生名單!$B:$I,MATCH($B649,學生名單!$H:$H,0),8),"")</f>
        <v/>
      </c>
      <c r="O649" s="66"/>
    </row>
    <row r="650" spans="1:15" s="67" customFormat="1">
      <c r="A650" s="60" t="str">
        <f>IFERROR(INDEX(學生名單!$B:$I,MATCH($B650,學生名單!$H:$H,0),1),"")</f>
        <v/>
      </c>
      <c r="C650" s="87"/>
      <c r="D650" s="74"/>
      <c r="E650" s="60" t="str">
        <f>IFERROR(INDEX(學生名單!$B:$I,MATCH($B650,學生名單!$H:$H,0),7),"")</f>
        <v/>
      </c>
      <c r="F650" s="60" t="str">
        <f>IFERROR(INDEX(學生名單!$B:$I,MATCH($B650,學生名單!$H:$H,0),5),"")</f>
        <v/>
      </c>
      <c r="G650" s="60" t="str">
        <f>IFERROR(INDEX(學生名單!$B:$I,MATCH($B650,學生名單!$H:$H,0),2),"")</f>
        <v/>
      </c>
      <c r="H650" s="61" t="str">
        <f>IFERROR(VLOOKUP($D650,大三學分表!$G:$J,2,FALSE),"")</f>
        <v/>
      </c>
      <c r="I650" s="61" t="str">
        <f>IFERROR(VLOOKUP($D650,大三學分表!$G:$J,4,FALSE),"")</f>
        <v/>
      </c>
      <c r="J650" s="64"/>
      <c r="K650" s="64"/>
      <c r="L650" s="66"/>
      <c r="M650" s="66"/>
      <c r="N650" s="62" t="str">
        <f>IFERROR(INDEX(學生名單!$B:$I,MATCH($B650,學生名單!$H:$H,0),8),"")</f>
        <v/>
      </c>
      <c r="O650" s="66"/>
    </row>
    <row r="651" spans="1:15" s="67" customFormat="1">
      <c r="A651" s="60" t="str">
        <f>IFERROR(INDEX(學生名單!$B:$I,MATCH($B651,學生名單!$H:$H,0),1),"")</f>
        <v/>
      </c>
      <c r="C651" s="87"/>
      <c r="D651" s="74"/>
      <c r="E651" s="60" t="str">
        <f>IFERROR(INDEX(學生名單!$B:$I,MATCH($B651,學生名單!$H:$H,0),7),"")</f>
        <v/>
      </c>
      <c r="F651" s="60" t="str">
        <f>IFERROR(INDEX(學生名單!$B:$I,MATCH($B651,學生名單!$H:$H,0),5),"")</f>
        <v/>
      </c>
      <c r="G651" s="60" t="str">
        <f>IFERROR(INDEX(學生名單!$B:$I,MATCH($B651,學生名單!$H:$H,0),2),"")</f>
        <v/>
      </c>
      <c r="H651" s="61" t="str">
        <f>IFERROR(VLOOKUP($D651,大三學分表!$G:$J,2,FALSE),"")</f>
        <v/>
      </c>
      <c r="I651" s="61" t="str">
        <f>IFERROR(VLOOKUP($D651,大三學分表!$G:$J,4,FALSE),"")</f>
        <v/>
      </c>
      <c r="J651" s="64"/>
      <c r="K651" s="64"/>
      <c r="L651" s="66"/>
      <c r="M651" s="66"/>
      <c r="N651" s="62" t="str">
        <f>IFERROR(INDEX(學生名單!$B:$I,MATCH($B651,學生名單!$H:$H,0),8),"")</f>
        <v/>
      </c>
      <c r="O651" s="66"/>
    </row>
    <row r="652" spans="1:15" s="67" customFormat="1">
      <c r="A652" s="60" t="str">
        <f>IFERROR(INDEX(學生名單!$B:$I,MATCH($B652,學生名單!$H:$H,0),1),"")</f>
        <v/>
      </c>
      <c r="C652" s="87"/>
      <c r="D652" s="74"/>
      <c r="E652" s="60" t="str">
        <f>IFERROR(INDEX(學生名單!$B:$I,MATCH($B652,學生名單!$H:$H,0),7),"")</f>
        <v/>
      </c>
      <c r="F652" s="60" t="str">
        <f>IFERROR(INDEX(學生名單!$B:$I,MATCH($B652,學生名單!$H:$H,0),5),"")</f>
        <v/>
      </c>
      <c r="G652" s="60" t="str">
        <f>IFERROR(INDEX(學生名單!$B:$I,MATCH($B652,學生名單!$H:$H,0),2),"")</f>
        <v/>
      </c>
      <c r="H652" s="61" t="str">
        <f>IFERROR(VLOOKUP($D652,大三學分表!$G:$J,2,FALSE),"")</f>
        <v/>
      </c>
      <c r="I652" s="61" t="str">
        <f>IFERROR(VLOOKUP($D652,大三學分表!$G:$J,4,FALSE),"")</f>
        <v/>
      </c>
      <c r="J652" s="64"/>
      <c r="K652" s="64"/>
      <c r="L652" s="66"/>
      <c r="M652" s="66"/>
      <c r="N652" s="62" t="str">
        <f>IFERROR(INDEX(學生名單!$B:$I,MATCH($B652,學生名單!$H:$H,0),8),"")</f>
        <v/>
      </c>
      <c r="O652" s="66"/>
    </row>
    <row r="653" spans="1:15" s="67" customFormat="1">
      <c r="A653" s="60" t="str">
        <f>IFERROR(INDEX(學生名單!$B:$I,MATCH($B653,學生名單!$H:$H,0),1),"")</f>
        <v/>
      </c>
      <c r="C653" s="87"/>
      <c r="D653" s="74"/>
      <c r="E653" s="60" t="str">
        <f>IFERROR(INDEX(學生名單!$B:$I,MATCH($B653,學生名單!$H:$H,0),7),"")</f>
        <v/>
      </c>
      <c r="F653" s="60" t="str">
        <f>IFERROR(INDEX(學生名單!$B:$I,MATCH($B653,學生名單!$H:$H,0),5),"")</f>
        <v/>
      </c>
      <c r="G653" s="60" t="str">
        <f>IFERROR(INDEX(學生名單!$B:$I,MATCH($B653,學生名單!$H:$H,0),2),"")</f>
        <v/>
      </c>
      <c r="H653" s="61" t="str">
        <f>IFERROR(VLOOKUP($D653,大三學分表!$G:$J,2,FALSE),"")</f>
        <v/>
      </c>
      <c r="I653" s="61" t="str">
        <f>IFERROR(VLOOKUP($D653,大三學分表!$G:$J,4,FALSE),"")</f>
        <v/>
      </c>
      <c r="J653" s="64"/>
      <c r="K653" s="64"/>
      <c r="L653" s="66"/>
      <c r="M653" s="66"/>
      <c r="N653" s="62" t="str">
        <f>IFERROR(INDEX(學生名單!$B:$I,MATCH($B653,學生名單!$H:$H,0),8),"")</f>
        <v/>
      </c>
      <c r="O653" s="66"/>
    </row>
    <row r="654" spans="1:15" s="67" customFormat="1">
      <c r="A654" s="60" t="str">
        <f>IFERROR(INDEX(學生名單!$B:$I,MATCH($B654,學生名單!$H:$H,0),1),"")</f>
        <v/>
      </c>
      <c r="C654" s="87"/>
      <c r="D654" s="74"/>
      <c r="E654" s="60" t="str">
        <f>IFERROR(INDEX(學生名單!$B:$I,MATCH($B654,學生名單!$H:$H,0),7),"")</f>
        <v/>
      </c>
      <c r="F654" s="60" t="str">
        <f>IFERROR(INDEX(學生名單!$B:$I,MATCH($B654,學生名單!$H:$H,0),5),"")</f>
        <v/>
      </c>
      <c r="G654" s="60" t="str">
        <f>IFERROR(INDEX(學生名單!$B:$I,MATCH($B654,學生名單!$H:$H,0),2),"")</f>
        <v/>
      </c>
      <c r="H654" s="61" t="str">
        <f>IFERROR(VLOOKUP($D654,大三學分表!$G:$J,2,FALSE),"")</f>
        <v/>
      </c>
      <c r="I654" s="61" t="str">
        <f>IFERROR(VLOOKUP($D654,大三學分表!$G:$J,4,FALSE),"")</f>
        <v/>
      </c>
      <c r="J654" s="64"/>
      <c r="K654" s="64"/>
      <c r="L654" s="66"/>
      <c r="M654" s="66"/>
      <c r="N654" s="62" t="str">
        <f>IFERROR(INDEX(學生名單!$B:$I,MATCH($B654,學生名單!$H:$H,0),8),"")</f>
        <v/>
      </c>
      <c r="O654" s="66"/>
    </row>
    <row r="655" spans="1:15" s="67" customFormat="1">
      <c r="A655" s="60" t="str">
        <f>IFERROR(INDEX(學生名單!$B:$I,MATCH($B655,學生名單!$H:$H,0),1),"")</f>
        <v/>
      </c>
      <c r="C655" s="87"/>
      <c r="D655" s="74"/>
      <c r="E655" s="60" t="str">
        <f>IFERROR(INDEX(學生名單!$B:$I,MATCH($B655,學生名單!$H:$H,0),7),"")</f>
        <v/>
      </c>
      <c r="F655" s="60" t="str">
        <f>IFERROR(INDEX(學生名單!$B:$I,MATCH($B655,學生名單!$H:$H,0),5),"")</f>
        <v/>
      </c>
      <c r="G655" s="60" t="str">
        <f>IFERROR(INDEX(學生名單!$B:$I,MATCH($B655,學生名單!$H:$H,0),2),"")</f>
        <v/>
      </c>
      <c r="H655" s="61" t="str">
        <f>IFERROR(VLOOKUP($D655,大三學分表!$G:$J,2,FALSE),"")</f>
        <v/>
      </c>
      <c r="I655" s="61" t="str">
        <f>IFERROR(VLOOKUP($D655,大三學分表!$G:$J,4,FALSE),"")</f>
        <v/>
      </c>
      <c r="J655" s="64"/>
      <c r="K655" s="64"/>
      <c r="L655" s="66"/>
      <c r="M655" s="66"/>
      <c r="N655" s="62" t="str">
        <f>IFERROR(INDEX(學生名單!$B:$I,MATCH($B655,學生名單!$H:$H,0),8),"")</f>
        <v/>
      </c>
      <c r="O655" s="66"/>
    </row>
    <row r="656" spans="1:15" s="67" customFormat="1">
      <c r="A656" s="60" t="str">
        <f>IFERROR(INDEX(學生名單!$B:$I,MATCH($B656,學生名單!$H:$H,0),1),"")</f>
        <v/>
      </c>
      <c r="C656" s="87"/>
      <c r="D656" s="74"/>
      <c r="E656" s="60" t="str">
        <f>IFERROR(INDEX(學生名單!$B:$I,MATCH($B656,學生名單!$H:$H,0),7),"")</f>
        <v/>
      </c>
      <c r="F656" s="60" t="str">
        <f>IFERROR(INDEX(學生名單!$B:$I,MATCH($B656,學生名單!$H:$H,0),5),"")</f>
        <v/>
      </c>
      <c r="G656" s="60" t="str">
        <f>IFERROR(INDEX(學生名單!$B:$I,MATCH($B656,學生名單!$H:$H,0),2),"")</f>
        <v/>
      </c>
      <c r="H656" s="61" t="str">
        <f>IFERROR(VLOOKUP($D656,大三學分表!$G:$J,2,FALSE),"")</f>
        <v/>
      </c>
      <c r="I656" s="61" t="str">
        <f>IFERROR(VLOOKUP($D656,大三學分表!$G:$J,4,FALSE),"")</f>
        <v/>
      </c>
      <c r="J656" s="64"/>
      <c r="K656" s="64"/>
      <c r="L656" s="66"/>
      <c r="M656" s="66"/>
      <c r="N656" s="62" t="str">
        <f>IFERROR(INDEX(學生名單!$B:$I,MATCH($B656,學生名單!$H:$H,0),8),"")</f>
        <v/>
      </c>
      <c r="O656" s="66"/>
    </row>
    <row r="657" spans="1:27" s="67" customFormat="1">
      <c r="A657" s="60" t="str">
        <f>IFERROR(INDEX(學生名單!$B:$I,MATCH($B657,學生名單!$H:$H,0),1),"")</f>
        <v/>
      </c>
      <c r="C657" s="87"/>
      <c r="D657" s="74"/>
      <c r="E657" s="60" t="str">
        <f>IFERROR(INDEX(學生名單!$B:$I,MATCH($B657,學生名單!$H:$H,0),7),"")</f>
        <v/>
      </c>
      <c r="F657" s="60" t="str">
        <f>IFERROR(INDEX(學生名單!$B:$I,MATCH($B657,學生名單!$H:$H,0),5),"")</f>
        <v/>
      </c>
      <c r="G657" s="60" t="str">
        <f>IFERROR(INDEX(學生名單!$B:$I,MATCH($B657,學生名單!$H:$H,0),2),"")</f>
        <v/>
      </c>
      <c r="H657" s="61" t="str">
        <f>IFERROR(VLOOKUP($D657,大三學分表!$G:$J,2,FALSE),"")</f>
        <v/>
      </c>
      <c r="I657" s="61" t="str">
        <f>IFERROR(VLOOKUP($D657,大三學分表!$G:$J,4,FALSE),"")</f>
        <v/>
      </c>
      <c r="J657" s="64"/>
      <c r="K657" s="64"/>
      <c r="L657" s="66"/>
      <c r="M657" s="66"/>
      <c r="N657" s="62" t="str">
        <f>IFERROR(INDEX(學生名單!$B:$I,MATCH($B657,學生名單!$H:$H,0),8),"")</f>
        <v/>
      </c>
      <c r="O657" s="66"/>
    </row>
    <row r="658" spans="1:27" s="67" customFormat="1">
      <c r="A658" s="60" t="str">
        <f>IFERROR(INDEX(學生名單!$B:$I,MATCH($B658,學生名單!$H:$H,0),1),"")</f>
        <v/>
      </c>
      <c r="C658" s="87"/>
      <c r="D658" s="74"/>
      <c r="E658" s="60" t="str">
        <f>IFERROR(INDEX(學生名單!$B:$I,MATCH($B658,學生名單!$H:$H,0),7),"")</f>
        <v/>
      </c>
      <c r="F658" s="60" t="str">
        <f>IFERROR(INDEX(學生名單!$B:$I,MATCH($B658,學生名單!$H:$H,0),5),"")</f>
        <v/>
      </c>
      <c r="G658" s="60" t="str">
        <f>IFERROR(INDEX(學生名單!$B:$I,MATCH($B658,學生名單!$H:$H,0),2),"")</f>
        <v/>
      </c>
      <c r="H658" s="61" t="str">
        <f>IFERROR(VLOOKUP($D658,大三學分表!$G:$J,2,FALSE),"")</f>
        <v/>
      </c>
      <c r="I658" s="61" t="str">
        <f>IFERROR(VLOOKUP($D658,大三學分表!$G:$J,4,FALSE),"")</f>
        <v/>
      </c>
      <c r="J658" s="64"/>
      <c r="K658" s="64"/>
      <c r="L658" s="66"/>
      <c r="M658" s="66"/>
      <c r="N658" s="62" t="str">
        <f>IFERROR(INDEX(學生名單!$B:$I,MATCH($B658,學生名單!$H:$H,0),8),"")</f>
        <v/>
      </c>
      <c r="O658" s="66"/>
    </row>
    <row r="659" spans="1:27" s="67" customFormat="1">
      <c r="A659" s="60" t="str">
        <f>IFERROR(INDEX(學生名單!$B:$I,MATCH($B659,學生名單!$H:$H,0),1),"")</f>
        <v/>
      </c>
      <c r="C659" s="87"/>
      <c r="D659" s="74"/>
      <c r="E659" s="60" t="str">
        <f>IFERROR(INDEX(學生名單!$B:$I,MATCH($B659,學生名單!$H:$H,0),7),"")</f>
        <v/>
      </c>
      <c r="F659" s="60" t="str">
        <f>IFERROR(INDEX(學生名單!$B:$I,MATCH($B659,學生名單!$H:$H,0),5),"")</f>
        <v/>
      </c>
      <c r="G659" s="60" t="str">
        <f>IFERROR(INDEX(學生名單!$B:$I,MATCH($B659,學生名單!$H:$H,0),2),"")</f>
        <v/>
      </c>
      <c r="H659" s="61" t="str">
        <f>IFERROR(VLOOKUP($D659,大三學分表!$G:$J,2,FALSE),"")</f>
        <v/>
      </c>
      <c r="I659" s="61" t="str">
        <f>IFERROR(VLOOKUP($D659,大三學分表!$G:$J,4,FALSE),"")</f>
        <v/>
      </c>
      <c r="J659" s="64"/>
      <c r="K659" s="64"/>
      <c r="L659" s="66"/>
      <c r="M659" s="66"/>
      <c r="N659" s="62" t="str">
        <f>IFERROR(INDEX(學生名單!$B:$I,MATCH($B659,學生名單!$H:$H,0),8),"")</f>
        <v/>
      </c>
      <c r="O659" s="66"/>
    </row>
    <row r="660" spans="1:27" s="67" customFormat="1">
      <c r="A660" s="60" t="str">
        <f>IFERROR(INDEX(學生名單!$B:$I,MATCH($B660,學生名單!$H:$H,0),1),"")</f>
        <v/>
      </c>
      <c r="C660" s="87"/>
      <c r="D660" s="74"/>
      <c r="E660" s="60" t="str">
        <f>IFERROR(INDEX(學生名單!$B:$I,MATCH($B660,學生名單!$H:$H,0),7),"")</f>
        <v/>
      </c>
      <c r="F660" s="60" t="str">
        <f>IFERROR(INDEX(學生名單!$B:$I,MATCH($B660,學生名單!$H:$H,0),5),"")</f>
        <v/>
      </c>
      <c r="G660" s="60" t="str">
        <f>IFERROR(INDEX(學生名單!$B:$I,MATCH($B660,學生名單!$H:$H,0),2),"")</f>
        <v/>
      </c>
      <c r="H660" s="61" t="str">
        <f>IFERROR(VLOOKUP($D660,大三學分表!$G:$J,2,FALSE),"")</f>
        <v/>
      </c>
      <c r="I660" s="61" t="str">
        <f>IFERROR(VLOOKUP($D660,大三學分表!$G:$J,4,FALSE),"")</f>
        <v/>
      </c>
      <c r="J660" s="64"/>
      <c r="K660" s="64"/>
      <c r="L660" s="66"/>
      <c r="M660" s="66"/>
      <c r="N660" s="62" t="str">
        <f>IFERROR(INDEX(學生名單!$B:$I,MATCH($B660,學生名單!$H:$H,0),8),"")</f>
        <v/>
      </c>
      <c r="O660" s="66"/>
    </row>
    <row r="661" spans="1:27" s="67" customFormat="1">
      <c r="A661" s="60" t="str">
        <f>IFERROR(INDEX(學生名單!$B:$I,MATCH($B661,學生名單!$H:$H,0),1),"")</f>
        <v/>
      </c>
      <c r="C661" s="87"/>
      <c r="D661" s="74"/>
      <c r="E661" s="60" t="str">
        <f>IFERROR(INDEX(學生名單!$B:$I,MATCH($B661,學生名單!$H:$H,0),7),"")</f>
        <v/>
      </c>
      <c r="F661" s="60" t="str">
        <f>IFERROR(INDEX(學生名單!$B:$I,MATCH($B661,學生名單!$H:$H,0),5),"")</f>
        <v/>
      </c>
      <c r="G661" s="60" t="str">
        <f>IFERROR(INDEX(學生名單!$B:$I,MATCH($B661,學生名單!$H:$H,0),2),"")</f>
        <v/>
      </c>
      <c r="H661" s="61" t="str">
        <f>IFERROR(VLOOKUP($D661,大三學分表!$G:$J,2,FALSE),"")</f>
        <v/>
      </c>
      <c r="I661" s="61" t="str">
        <f>IFERROR(VLOOKUP($D661,大三學分表!$G:$J,4,FALSE),"")</f>
        <v/>
      </c>
      <c r="J661" s="64"/>
      <c r="K661" s="64"/>
      <c r="L661" s="66"/>
      <c r="M661" s="66"/>
      <c r="N661" s="62" t="str">
        <f>IFERROR(INDEX(學生名單!$B:$I,MATCH($B661,學生名單!$H:$H,0),8),"")</f>
        <v/>
      </c>
      <c r="O661" s="66"/>
    </row>
    <row r="662" spans="1:27" s="67" customFormat="1">
      <c r="A662" s="60" t="str">
        <f>IFERROR(INDEX(學生名單!$B:$I,MATCH($B662,學生名單!$H:$H,0),1),"")</f>
        <v/>
      </c>
      <c r="C662" s="87"/>
      <c r="D662" s="74"/>
      <c r="E662" s="60" t="str">
        <f>IFERROR(INDEX(學生名單!$B:$I,MATCH($B662,學生名單!$H:$H,0),7),"")</f>
        <v/>
      </c>
      <c r="F662" s="60" t="str">
        <f>IFERROR(INDEX(學生名單!$B:$I,MATCH($B662,學生名單!$H:$H,0),5),"")</f>
        <v/>
      </c>
      <c r="G662" s="60" t="str">
        <f>IFERROR(INDEX(學生名單!$B:$I,MATCH($B662,學生名單!$H:$H,0),2),"")</f>
        <v/>
      </c>
      <c r="H662" s="61" t="str">
        <f>IFERROR(VLOOKUP($D662,大三學分表!$G:$J,2,FALSE),"")</f>
        <v/>
      </c>
      <c r="I662" s="61" t="str">
        <f>IFERROR(VLOOKUP($D662,大三學分表!$G:$J,4,FALSE),"")</f>
        <v/>
      </c>
      <c r="J662" s="64"/>
      <c r="K662" s="64"/>
      <c r="L662" s="66"/>
      <c r="M662" s="66"/>
      <c r="N662" s="62" t="str">
        <f>IFERROR(INDEX(學生名單!$B:$I,MATCH($B662,學生名單!$H:$H,0),8),"")</f>
        <v/>
      </c>
      <c r="O662" s="77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</row>
    <row r="663" spans="1:27" s="67" customFormat="1">
      <c r="A663" s="60" t="str">
        <f>IFERROR(INDEX(學生名單!$B:$I,MATCH($B663,學生名單!$H:$H,0),1),"")</f>
        <v/>
      </c>
      <c r="C663" s="87"/>
      <c r="D663" s="74"/>
      <c r="E663" s="60" t="str">
        <f>IFERROR(INDEX(學生名單!$B:$I,MATCH($B663,學生名單!$H:$H,0),7),"")</f>
        <v/>
      </c>
      <c r="F663" s="60" t="str">
        <f>IFERROR(INDEX(學生名單!$B:$I,MATCH($B663,學生名單!$H:$H,0),5),"")</f>
        <v/>
      </c>
      <c r="G663" s="60" t="str">
        <f>IFERROR(INDEX(學生名單!$B:$I,MATCH($B663,學生名單!$H:$H,0),2),"")</f>
        <v/>
      </c>
      <c r="H663" s="61" t="str">
        <f>IFERROR(VLOOKUP($D663,大三學分表!$G:$J,2,FALSE),"")</f>
        <v/>
      </c>
      <c r="I663" s="61" t="str">
        <f>IFERROR(VLOOKUP($D663,大三學分表!$G:$J,4,FALSE),"")</f>
        <v/>
      </c>
      <c r="J663" s="64"/>
      <c r="K663" s="64"/>
      <c r="L663" s="66"/>
      <c r="M663" s="66"/>
      <c r="N663" s="62" t="str">
        <f>IFERROR(INDEX(學生名單!$B:$I,MATCH($B663,學生名單!$H:$H,0),8),"")</f>
        <v/>
      </c>
      <c r="O663" s="77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</row>
    <row r="664" spans="1:27" s="67" customFormat="1">
      <c r="A664" s="60" t="str">
        <f>IFERROR(INDEX(學生名單!$B:$I,MATCH($B664,學生名單!$H:$H,0),1),"")</f>
        <v/>
      </c>
      <c r="C664" s="87"/>
      <c r="D664" s="74"/>
      <c r="E664" s="60" t="str">
        <f>IFERROR(INDEX(學生名單!$B:$I,MATCH($B664,學生名單!$H:$H,0),7),"")</f>
        <v/>
      </c>
      <c r="F664" s="60" t="str">
        <f>IFERROR(INDEX(學生名單!$B:$I,MATCH($B664,學生名單!$H:$H,0),5),"")</f>
        <v/>
      </c>
      <c r="G664" s="60" t="str">
        <f>IFERROR(INDEX(學生名單!$B:$I,MATCH($B664,學生名單!$H:$H,0),2),"")</f>
        <v/>
      </c>
      <c r="H664" s="61" t="str">
        <f>IFERROR(VLOOKUP($D664,大三學分表!$G:$J,2,FALSE),"")</f>
        <v/>
      </c>
      <c r="I664" s="61" t="str">
        <f>IFERROR(VLOOKUP($D664,大三學分表!$G:$J,4,FALSE),"")</f>
        <v/>
      </c>
      <c r="J664" s="64"/>
      <c r="K664" s="64"/>
      <c r="L664" s="66"/>
      <c r="M664" s="66"/>
      <c r="N664" s="62" t="str">
        <f>IFERROR(INDEX(學生名單!$B:$I,MATCH($B664,學生名單!$H:$H,0),8),"")</f>
        <v/>
      </c>
      <c r="O664" s="77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</row>
    <row r="665" spans="1:27" s="67" customFormat="1">
      <c r="A665" s="60" t="str">
        <f>IFERROR(INDEX(學生名單!$B:$I,MATCH($B665,學生名單!$H:$H,0),1),"")</f>
        <v/>
      </c>
      <c r="C665" s="87"/>
      <c r="D665" s="74"/>
      <c r="E665" s="60" t="str">
        <f>IFERROR(INDEX(學生名單!$B:$I,MATCH($B665,學生名單!$H:$H,0),7),"")</f>
        <v/>
      </c>
      <c r="F665" s="60" t="str">
        <f>IFERROR(INDEX(學生名單!$B:$I,MATCH($B665,學生名單!$H:$H,0),5),"")</f>
        <v/>
      </c>
      <c r="G665" s="60" t="str">
        <f>IFERROR(INDEX(學生名單!$B:$I,MATCH($B665,學生名單!$H:$H,0),2),"")</f>
        <v/>
      </c>
      <c r="H665" s="61" t="str">
        <f>IFERROR(VLOOKUP($D665,大三學分表!$G:$J,2,FALSE),"")</f>
        <v/>
      </c>
      <c r="I665" s="61" t="str">
        <f>IFERROR(VLOOKUP($D665,大三學分表!$G:$J,4,FALSE),"")</f>
        <v/>
      </c>
      <c r="J665" s="64"/>
      <c r="K665" s="64"/>
      <c r="L665" s="66"/>
      <c r="M665" s="66"/>
      <c r="N665" s="62" t="str">
        <f>IFERROR(INDEX(學生名單!$B:$I,MATCH($B665,學生名單!$H:$H,0),8),"")</f>
        <v/>
      </c>
      <c r="O665" s="77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</row>
    <row r="666" spans="1:27" s="67" customFormat="1">
      <c r="A666" s="60" t="str">
        <f>IFERROR(INDEX(學生名單!$B:$I,MATCH($B666,學生名單!$H:$H,0),1),"")</f>
        <v/>
      </c>
      <c r="C666" s="87"/>
      <c r="D666" s="74"/>
      <c r="E666" s="60" t="str">
        <f>IFERROR(INDEX(學生名單!$B:$I,MATCH($B666,學生名單!$H:$H,0),7),"")</f>
        <v/>
      </c>
      <c r="F666" s="60" t="str">
        <f>IFERROR(INDEX(學生名單!$B:$I,MATCH($B666,學生名單!$H:$H,0),5),"")</f>
        <v/>
      </c>
      <c r="G666" s="60" t="str">
        <f>IFERROR(INDEX(學生名單!$B:$I,MATCH($B666,學生名單!$H:$H,0),2),"")</f>
        <v/>
      </c>
      <c r="H666" s="61" t="str">
        <f>IFERROR(VLOOKUP($D666,大三學分表!$G:$J,2,FALSE),"")</f>
        <v/>
      </c>
      <c r="I666" s="61" t="str">
        <f>IFERROR(VLOOKUP($D666,大三學分表!$G:$J,4,FALSE),"")</f>
        <v/>
      </c>
      <c r="J666" s="64"/>
      <c r="K666" s="64"/>
      <c r="L666" s="66"/>
      <c r="M666" s="66"/>
      <c r="N666" s="62" t="str">
        <f>IFERROR(INDEX(學生名單!$B:$I,MATCH($B666,學生名單!$H:$H,0),8),"")</f>
        <v/>
      </c>
      <c r="O666" s="77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</row>
    <row r="667" spans="1:27" s="67" customFormat="1">
      <c r="A667" s="60" t="str">
        <f>IFERROR(INDEX(學生名單!$B:$I,MATCH($B667,學生名單!$H:$H,0),1),"")</f>
        <v/>
      </c>
      <c r="C667" s="87"/>
      <c r="D667" s="74"/>
      <c r="E667" s="60" t="str">
        <f>IFERROR(INDEX(學生名單!$B:$I,MATCH($B667,學生名單!$H:$H,0),7),"")</f>
        <v/>
      </c>
      <c r="F667" s="60" t="str">
        <f>IFERROR(INDEX(學生名單!$B:$I,MATCH($B667,學生名單!$H:$H,0),5),"")</f>
        <v/>
      </c>
      <c r="G667" s="60" t="str">
        <f>IFERROR(INDEX(學生名單!$B:$I,MATCH($B667,學生名單!$H:$H,0),2),"")</f>
        <v/>
      </c>
      <c r="H667" s="61" t="str">
        <f>IFERROR(VLOOKUP($D667,大三學分表!$G:$J,2,FALSE),"")</f>
        <v/>
      </c>
      <c r="I667" s="61" t="str">
        <f>IFERROR(VLOOKUP($D667,大三學分表!$G:$J,4,FALSE),"")</f>
        <v/>
      </c>
      <c r="J667" s="64"/>
      <c r="K667" s="64"/>
      <c r="L667" s="66"/>
      <c r="M667" s="66"/>
      <c r="N667" s="62" t="str">
        <f>IFERROR(INDEX(學生名單!$B:$I,MATCH($B667,學生名單!$H:$H,0),8),"")</f>
        <v/>
      </c>
      <c r="O667" s="77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</row>
    <row r="668" spans="1:27" s="67" customFormat="1">
      <c r="A668" s="60" t="str">
        <f>IFERROR(INDEX(學生名單!$B:$I,MATCH($B668,學生名單!$H:$H,0),1),"")</f>
        <v/>
      </c>
      <c r="C668" s="87"/>
      <c r="D668" s="74"/>
      <c r="E668" s="60" t="str">
        <f>IFERROR(INDEX(學生名單!$B:$I,MATCH($B668,學生名單!$H:$H,0),7),"")</f>
        <v/>
      </c>
      <c r="F668" s="60" t="str">
        <f>IFERROR(INDEX(學生名單!$B:$I,MATCH($B668,學生名單!$H:$H,0),5),"")</f>
        <v/>
      </c>
      <c r="G668" s="60" t="str">
        <f>IFERROR(INDEX(學生名單!$B:$I,MATCH($B668,學生名單!$H:$H,0),2),"")</f>
        <v/>
      </c>
      <c r="H668" s="61" t="str">
        <f>IFERROR(VLOOKUP($D668,大三學分表!$G:$J,2,FALSE),"")</f>
        <v/>
      </c>
      <c r="I668" s="61" t="str">
        <f>IFERROR(VLOOKUP($D668,大三學分表!$G:$J,4,FALSE),"")</f>
        <v/>
      </c>
      <c r="J668" s="64"/>
      <c r="K668" s="64"/>
      <c r="L668" s="66"/>
      <c r="M668" s="66"/>
      <c r="N668" s="62" t="str">
        <f>IFERROR(INDEX(學生名單!$B:$I,MATCH($B668,學生名單!$H:$H,0),8),"")</f>
        <v/>
      </c>
      <c r="O668" s="77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</row>
    <row r="669" spans="1:27" s="67" customFormat="1">
      <c r="A669" s="60" t="str">
        <f>IFERROR(INDEX(學生名單!$B:$I,MATCH($B669,學生名單!$H:$H,0),1),"")</f>
        <v/>
      </c>
      <c r="C669" s="87"/>
      <c r="D669" s="74"/>
      <c r="E669" s="60" t="str">
        <f>IFERROR(INDEX(學生名單!$B:$I,MATCH($B669,學生名單!$H:$H,0),7),"")</f>
        <v/>
      </c>
      <c r="F669" s="60" t="str">
        <f>IFERROR(INDEX(學生名單!$B:$I,MATCH($B669,學生名單!$H:$H,0),5),"")</f>
        <v/>
      </c>
      <c r="G669" s="60" t="str">
        <f>IFERROR(INDEX(學生名單!$B:$I,MATCH($B669,學生名單!$H:$H,0),2),"")</f>
        <v/>
      </c>
      <c r="H669" s="61" t="str">
        <f>IFERROR(VLOOKUP($D669,大三學分表!$G:$J,2,FALSE),"")</f>
        <v/>
      </c>
      <c r="I669" s="61" t="str">
        <f>IFERROR(VLOOKUP($D669,大三學分表!$G:$J,4,FALSE),"")</f>
        <v/>
      </c>
      <c r="J669" s="64"/>
      <c r="K669" s="64"/>
      <c r="L669" s="66"/>
      <c r="M669" s="66"/>
      <c r="N669" s="62" t="str">
        <f>IFERROR(INDEX(學生名單!$B:$I,MATCH($B669,學生名單!$H:$H,0),8),"")</f>
        <v/>
      </c>
      <c r="O669" s="77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</row>
    <row r="670" spans="1:27" s="67" customFormat="1">
      <c r="A670" s="60" t="str">
        <f>IFERROR(INDEX(學生名單!$B:$I,MATCH($B670,學生名單!$H:$H,0),1),"")</f>
        <v/>
      </c>
      <c r="C670" s="87"/>
      <c r="D670" s="74"/>
      <c r="E670" s="60" t="str">
        <f>IFERROR(INDEX(學生名單!$B:$I,MATCH($B670,學生名單!$H:$H,0),7),"")</f>
        <v/>
      </c>
      <c r="F670" s="60" t="str">
        <f>IFERROR(INDEX(學生名單!$B:$I,MATCH($B670,學生名單!$H:$H,0),5),"")</f>
        <v/>
      </c>
      <c r="G670" s="60" t="str">
        <f>IFERROR(INDEX(學生名單!$B:$I,MATCH($B670,學生名單!$H:$H,0),2),"")</f>
        <v/>
      </c>
      <c r="H670" s="61" t="str">
        <f>IFERROR(VLOOKUP($D670,大三學分表!$G:$J,2,FALSE),"")</f>
        <v/>
      </c>
      <c r="I670" s="61" t="str">
        <f>IFERROR(VLOOKUP($D670,大三學分表!$G:$J,4,FALSE),"")</f>
        <v/>
      </c>
      <c r="J670" s="64"/>
      <c r="K670" s="64"/>
      <c r="L670" s="66"/>
      <c r="M670" s="66"/>
      <c r="N670" s="62" t="str">
        <f>IFERROR(INDEX(學生名單!$B:$I,MATCH($B670,學生名單!$H:$H,0),8),"")</f>
        <v/>
      </c>
      <c r="O670" s="77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</row>
    <row r="671" spans="1:27" s="67" customFormat="1">
      <c r="A671" s="60" t="str">
        <f>IFERROR(INDEX(學生名單!$B:$I,MATCH($B671,學生名單!$H:$H,0),1),"")</f>
        <v/>
      </c>
      <c r="C671" s="87"/>
      <c r="D671" s="74"/>
      <c r="E671" s="60" t="str">
        <f>IFERROR(INDEX(學生名單!$B:$I,MATCH($B671,學生名單!$H:$H,0),7),"")</f>
        <v/>
      </c>
      <c r="F671" s="60" t="str">
        <f>IFERROR(INDEX(學生名單!$B:$I,MATCH($B671,學生名單!$H:$H,0),5),"")</f>
        <v/>
      </c>
      <c r="G671" s="60" t="str">
        <f>IFERROR(INDEX(學生名單!$B:$I,MATCH($B671,學生名單!$H:$H,0),2),"")</f>
        <v/>
      </c>
      <c r="H671" s="61" t="str">
        <f>IFERROR(VLOOKUP($D671,大三學分表!$G:$J,2,FALSE),"")</f>
        <v/>
      </c>
      <c r="I671" s="61" t="str">
        <f>IFERROR(VLOOKUP($D671,大三學分表!$G:$J,4,FALSE),"")</f>
        <v/>
      </c>
      <c r="J671" s="64"/>
      <c r="K671" s="64"/>
      <c r="L671" s="66"/>
      <c r="M671" s="66"/>
      <c r="N671" s="62" t="str">
        <f>IFERROR(INDEX(學生名單!$B:$I,MATCH($B671,學生名單!$H:$H,0),8),"")</f>
        <v/>
      </c>
      <c r="O671" s="77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</row>
    <row r="672" spans="1:27" s="67" customFormat="1">
      <c r="A672" s="60" t="str">
        <f>IFERROR(INDEX(學生名單!$B:$I,MATCH($B672,學生名單!$H:$H,0),1),"")</f>
        <v/>
      </c>
      <c r="C672" s="87"/>
      <c r="D672" s="73"/>
      <c r="E672" s="60" t="str">
        <f>IFERROR(INDEX(學生名單!$B:$I,MATCH($B672,學生名單!$H:$H,0),7),"")</f>
        <v/>
      </c>
      <c r="F672" s="60" t="str">
        <f>IFERROR(INDEX(學生名單!$B:$I,MATCH($B672,學生名單!$H:$H,0),5),"")</f>
        <v/>
      </c>
      <c r="G672" s="60" t="str">
        <f>IFERROR(INDEX(學生名單!$B:$I,MATCH($B672,學生名單!$H:$H,0),2),"")</f>
        <v/>
      </c>
      <c r="H672" s="61" t="str">
        <f>IFERROR(VLOOKUP($D672,大三學分表!$G:$J,2,FALSE),"")</f>
        <v/>
      </c>
      <c r="I672" s="61" t="str">
        <f>IFERROR(VLOOKUP($D672,大三學分表!$G:$J,4,FALSE),"")</f>
        <v/>
      </c>
      <c r="J672" s="76"/>
      <c r="K672" s="76"/>
      <c r="L672" s="78"/>
      <c r="M672" s="78"/>
      <c r="N672" s="223"/>
      <c r="O672" s="77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</row>
    <row r="673" spans="1:27" s="67" customFormat="1">
      <c r="A673" s="60" t="str">
        <f>IFERROR(INDEX(學生名單!$B:$I,MATCH($B673,學生名單!$H:$H,0),1),"")</f>
        <v/>
      </c>
      <c r="C673" s="87"/>
      <c r="D673" s="73"/>
      <c r="E673" s="60" t="str">
        <f>IFERROR(INDEX(學生名單!$B:$I,MATCH($B673,學生名單!$H:$H,0),7),"")</f>
        <v/>
      </c>
      <c r="F673" s="60" t="str">
        <f>IFERROR(INDEX(學生名單!$B:$I,MATCH($B673,學生名單!$H:$H,0),5),"")</f>
        <v/>
      </c>
      <c r="G673" s="60" t="str">
        <f>IFERROR(INDEX(學生名單!$B:$I,MATCH($B673,學生名單!$H:$H,0),2),"")</f>
        <v/>
      </c>
      <c r="H673" s="61" t="str">
        <f>IFERROR(VLOOKUP($D673,大三學分表!$G:$J,2,FALSE),"")</f>
        <v/>
      </c>
      <c r="I673" s="61" t="str">
        <f>IFERROR(VLOOKUP($D673,大三學分表!$G:$J,4,FALSE),"")</f>
        <v/>
      </c>
      <c r="J673" s="75"/>
      <c r="K673" s="64"/>
      <c r="L673" s="78"/>
      <c r="M673" s="78"/>
      <c r="N673" s="223"/>
      <c r="O673" s="77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</row>
    <row r="674" spans="1:27" s="67" customFormat="1">
      <c r="A674" s="60" t="str">
        <f>IFERROR(INDEX(學生名單!$B:$I,MATCH($B674,學生名單!$H:$H,0),1),"")</f>
        <v/>
      </c>
      <c r="C674" s="87"/>
      <c r="D674" s="73"/>
      <c r="E674" s="60" t="str">
        <f>IFERROR(INDEX(學生名單!$B:$I,MATCH($B674,學生名單!$H:$H,0),7),"")</f>
        <v/>
      </c>
      <c r="F674" s="60" t="str">
        <f>IFERROR(INDEX(學生名單!$B:$I,MATCH($B674,學生名單!$H:$H,0),5),"")</f>
        <v/>
      </c>
      <c r="G674" s="60" t="str">
        <f>IFERROR(INDEX(學生名單!$B:$I,MATCH($B674,學生名單!$H:$H,0),2),"")</f>
        <v/>
      </c>
      <c r="H674" s="61" t="str">
        <f>IFERROR(VLOOKUP($D674,大三學分表!$G:$J,2,FALSE),"")</f>
        <v/>
      </c>
      <c r="I674" s="61" t="str">
        <f>IFERROR(VLOOKUP($D674,大三學分表!$G:$J,4,FALSE),"")</f>
        <v/>
      </c>
      <c r="J674" s="63"/>
      <c r="K674" s="64"/>
      <c r="L674" s="78"/>
      <c r="M674" s="78"/>
      <c r="N674" s="223"/>
      <c r="O674" s="77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</row>
    <row r="675" spans="1:27" s="67" customFormat="1">
      <c r="A675" s="60" t="str">
        <f>IFERROR(INDEX(學生名單!$B:$I,MATCH($B675,學生名單!$H:$H,0),1),"")</f>
        <v/>
      </c>
      <c r="C675" s="87"/>
      <c r="D675" s="73"/>
      <c r="E675" s="60" t="str">
        <f>IFERROR(INDEX(學生名單!$B:$I,MATCH($B675,學生名單!$H:$H,0),7),"")</f>
        <v/>
      </c>
      <c r="F675" s="60" t="str">
        <f>IFERROR(INDEX(學生名單!$B:$I,MATCH($B675,學生名單!$H:$H,0),5),"")</f>
        <v/>
      </c>
      <c r="G675" s="60" t="str">
        <f>IFERROR(INDEX(學生名單!$B:$I,MATCH($B675,學生名單!$H:$H,0),2),"")</f>
        <v/>
      </c>
      <c r="H675" s="61" t="str">
        <f>IFERROR(VLOOKUP($D675,大三學分表!$G:$J,2,FALSE),"")</f>
        <v/>
      </c>
      <c r="I675" s="61" t="str">
        <f>IFERROR(VLOOKUP($D675,大三學分表!$G:$J,4,FALSE),"")</f>
        <v/>
      </c>
      <c r="J675" s="71"/>
      <c r="K675" s="72"/>
      <c r="L675" s="78"/>
      <c r="M675" s="78"/>
      <c r="N675" s="223"/>
      <c r="O675" s="77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</row>
    <row r="676" spans="1:27" s="67" customFormat="1">
      <c r="A676" s="60" t="str">
        <f>IFERROR(INDEX(學生名單!$B:$I,MATCH($B676,學生名單!$H:$H,0),1),"")</f>
        <v/>
      </c>
      <c r="C676" s="87"/>
      <c r="D676" s="73"/>
      <c r="E676" s="60" t="str">
        <f>IFERROR(INDEX(學生名單!$B:$I,MATCH($B676,學生名單!$H:$H,0),7),"")</f>
        <v/>
      </c>
      <c r="F676" s="60" t="str">
        <f>IFERROR(INDEX(學生名單!$B:$I,MATCH($B676,學生名單!$H:$H,0),5),"")</f>
        <v/>
      </c>
      <c r="G676" s="60" t="str">
        <f>IFERROR(INDEX(學生名單!$B:$I,MATCH($B676,學生名單!$H:$H,0),2),"")</f>
        <v/>
      </c>
      <c r="H676" s="61" t="str">
        <f>IFERROR(VLOOKUP($D676,大三學分表!$G:$J,2,FALSE),"")</f>
        <v/>
      </c>
      <c r="I676" s="61" t="str">
        <f>IFERROR(VLOOKUP($D676,大三學分表!$G:$J,4,FALSE),"")</f>
        <v/>
      </c>
      <c r="J676" s="76"/>
      <c r="K676" s="76"/>
      <c r="L676" s="78"/>
      <c r="M676" s="78"/>
      <c r="N676" s="223"/>
      <c r="O676" s="77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</row>
    <row r="677" spans="1:27" s="67" customFormat="1">
      <c r="A677" s="60" t="str">
        <f>IFERROR(INDEX(學生名單!$B:$I,MATCH($B677,學生名單!$H:$H,0),1),"")</f>
        <v/>
      </c>
      <c r="C677" s="87"/>
      <c r="D677" s="73"/>
      <c r="E677" s="60" t="str">
        <f>IFERROR(INDEX(學生名單!$B:$I,MATCH($B677,學生名單!$H:$H,0),7),"")</f>
        <v/>
      </c>
      <c r="F677" s="60" t="str">
        <f>IFERROR(INDEX(學生名單!$B:$I,MATCH($B677,學生名單!$H:$H,0),5),"")</f>
        <v/>
      </c>
      <c r="G677" s="60" t="str">
        <f>IFERROR(INDEX(學生名單!$B:$I,MATCH($B677,學生名單!$H:$H,0),2),"")</f>
        <v/>
      </c>
      <c r="H677" s="61" t="str">
        <f>IFERROR(VLOOKUP($D677,大三學分表!$G:$J,2,FALSE),"")</f>
        <v/>
      </c>
      <c r="I677" s="61" t="str">
        <f>IFERROR(VLOOKUP($D677,大三學分表!$G:$J,4,FALSE),"")</f>
        <v/>
      </c>
      <c r="J677" s="76"/>
      <c r="K677" s="76"/>
      <c r="L677" s="78"/>
      <c r="M677" s="78"/>
      <c r="N677" s="223"/>
      <c r="O677" s="77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</row>
    <row r="678" spans="1:27" s="67" customFormat="1">
      <c r="A678" s="60" t="str">
        <f>IFERROR(INDEX(學生名單!$B:$I,MATCH($B678,學生名單!$H:$H,0),1),"")</f>
        <v/>
      </c>
      <c r="C678" s="87"/>
      <c r="D678" s="73"/>
      <c r="E678" s="60" t="str">
        <f>IFERROR(INDEX(學生名單!$B:$I,MATCH($B678,學生名單!$H:$H,0),7),"")</f>
        <v/>
      </c>
      <c r="F678" s="60" t="str">
        <f>IFERROR(INDEX(學生名單!$B:$I,MATCH($B678,學生名單!$H:$H,0),5),"")</f>
        <v/>
      </c>
      <c r="G678" s="60" t="str">
        <f>IFERROR(INDEX(學生名單!$B:$I,MATCH($B678,學生名單!$H:$H,0),2),"")</f>
        <v/>
      </c>
      <c r="H678" s="61" t="str">
        <f>IFERROR(VLOOKUP($D678,大三學分表!$G:$J,2,FALSE),"")</f>
        <v/>
      </c>
      <c r="I678" s="61" t="str">
        <f>IFERROR(VLOOKUP($D678,大三學分表!$G:$J,4,FALSE),"")</f>
        <v/>
      </c>
      <c r="J678" s="76"/>
      <c r="K678" s="76"/>
      <c r="L678" s="78"/>
      <c r="M678" s="78"/>
      <c r="N678" s="223"/>
      <c r="O678" s="77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</row>
    <row r="679" spans="1:27" s="67" customFormat="1">
      <c r="A679" s="60" t="str">
        <f>IFERROR(INDEX(學生名單!$B:$I,MATCH($B679,學生名單!$H:$H,0),1),"")</f>
        <v/>
      </c>
      <c r="C679" s="87"/>
      <c r="D679" s="73"/>
      <c r="E679" s="60" t="str">
        <f>IFERROR(INDEX(學生名單!$B:$I,MATCH($B679,學生名單!$H:$H,0),7),"")</f>
        <v/>
      </c>
      <c r="F679" s="60" t="str">
        <f>IFERROR(INDEX(學生名單!$B:$I,MATCH($B679,學生名單!$H:$H,0),5),"")</f>
        <v/>
      </c>
      <c r="G679" s="60" t="str">
        <f>IFERROR(INDEX(學生名單!$B:$I,MATCH($B679,學生名單!$H:$H,0),2),"")</f>
        <v/>
      </c>
      <c r="H679" s="61" t="str">
        <f>IFERROR(VLOOKUP($D679,大三學分表!$G:$J,2,FALSE),"")</f>
        <v/>
      </c>
      <c r="I679" s="61" t="str">
        <f>IFERROR(VLOOKUP($D679,大三學分表!$G:$J,4,FALSE),"")</f>
        <v/>
      </c>
      <c r="J679" s="76"/>
      <c r="K679" s="76"/>
      <c r="L679" s="78"/>
      <c r="M679" s="78"/>
      <c r="N679" s="223"/>
      <c r="O679" s="77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</row>
    <row r="680" spans="1:27">
      <c r="A680" s="60" t="str">
        <f>IFERROR(INDEX(學生名單!$B:$I,MATCH($B680,學生名單!$H:$H,0),1),"")</f>
        <v/>
      </c>
      <c r="B680" s="67"/>
      <c r="C680" s="87"/>
      <c r="E680" s="60" t="str">
        <f>IFERROR(INDEX(學生名單!$B:$I,MATCH($B680,學生名單!$H:$H,0),7),"")</f>
        <v/>
      </c>
      <c r="F680" s="60" t="str">
        <f>IFERROR(INDEX(學生名單!$B:$I,MATCH($B680,學生名單!$H:$H,0),5),"")</f>
        <v/>
      </c>
      <c r="G680" s="60" t="str">
        <f>IFERROR(INDEX(學生名單!$B:$I,MATCH($B680,學生名單!$H:$H,0),2),"")</f>
        <v/>
      </c>
      <c r="H680" s="61" t="str">
        <f>IFERROR(VLOOKUP($D680,大三學分表!$G:$J,2,FALSE),"")</f>
        <v/>
      </c>
      <c r="I680" s="61" t="str">
        <f>IFERROR(VLOOKUP($D680,大三學分表!$G:$J,4,FALSE),"")</f>
        <v/>
      </c>
    </row>
    <row r="681" spans="1:27">
      <c r="A681" s="60" t="str">
        <f>IFERROR(INDEX(學生名單!$B:$I,MATCH($B681,學生名單!$H:$H,0),1),"")</f>
        <v/>
      </c>
      <c r="B681" s="67"/>
      <c r="C681" s="87"/>
      <c r="E681" s="60" t="str">
        <f>IFERROR(INDEX(學生名單!$B:$I,MATCH($B681,學生名單!$H:$H,0),7),"")</f>
        <v/>
      </c>
      <c r="F681" s="60" t="str">
        <f>IFERROR(INDEX(學生名單!$B:$I,MATCH($B681,學生名單!$H:$H,0),5),"")</f>
        <v/>
      </c>
      <c r="G681" s="60" t="str">
        <f>IFERROR(INDEX(學生名單!$B:$I,MATCH($B681,學生名單!$H:$H,0),2),"")</f>
        <v/>
      </c>
      <c r="H681" s="61" t="str">
        <f>IFERROR(VLOOKUP($D681,大三學分表!$G:$J,2,FALSE),"")</f>
        <v/>
      </c>
      <c r="I681" s="61" t="str">
        <f>IFERROR(VLOOKUP($D681,大三學分表!$G:$J,4,FALSE),"")</f>
        <v/>
      </c>
    </row>
    <row r="682" spans="1:27">
      <c r="A682" s="60" t="str">
        <f>IFERROR(INDEX(學生名單!$B:$I,MATCH($B682,學生名單!$H:$H,0),1),"")</f>
        <v/>
      </c>
      <c r="B682" s="67"/>
      <c r="C682" s="87"/>
      <c r="D682" s="308"/>
      <c r="E682" s="60" t="str">
        <f>IFERROR(INDEX(學生名單!$B:$I,MATCH($B682,學生名單!$H:$H,0),7),"")</f>
        <v/>
      </c>
      <c r="F682" s="60" t="str">
        <f>IFERROR(INDEX(學生名單!$B:$I,MATCH($B682,學生名單!$H:$H,0),5),"")</f>
        <v/>
      </c>
      <c r="G682" s="60" t="str">
        <f>IFERROR(INDEX(學生名單!$B:$I,MATCH($B682,學生名單!$H:$H,0),2),"")</f>
        <v/>
      </c>
      <c r="H682" s="61" t="str">
        <f>IFERROR(VLOOKUP($D682,大三學分表!$G:$J,2,FALSE),"")</f>
        <v/>
      </c>
      <c r="I682" s="61" t="str">
        <f>IFERROR(VLOOKUP($D682,大三學分表!$G:$J,4,FALSE),"")</f>
        <v/>
      </c>
    </row>
    <row r="683" spans="1:27">
      <c r="A683" s="60" t="str">
        <f>IFERROR(INDEX(學生名單!$B:$I,MATCH($B683,學生名單!$H:$H,0),1),"")</f>
        <v/>
      </c>
      <c r="B683" s="67"/>
      <c r="C683" s="87"/>
      <c r="D683" s="308"/>
      <c r="E683" s="60" t="str">
        <f>IFERROR(INDEX(學生名單!$B:$I,MATCH($B683,學生名單!$H:$H,0),7),"")</f>
        <v/>
      </c>
      <c r="F683" s="60" t="str">
        <f>IFERROR(INDEX(學生名單!$B:$I,MATCH($B683,學生名單!$H:$H,0),5),"")</f>
        <v/>
      </c>
      <c r="G683" s="60" t="str">
        <f>IFERROR(INDEX(學生名單!$B:$I,MATCH($B683,學生名單!$H:$H,0),2),"")</f>
        <v/>
      </c>
      <c r="H683" s="61" t="str">
        <f>IFERROR(VLOOKUP($D683,大三學分表!$G:$J,2,FALSE),"")</f>
        <v/>
      </c>
      <c r="I683" s="61" t="str">
        <f>IFERROR(VLOOKUP($D683,大三學分表!$G:$J,4,FALSE),"")</f>
        <v/>
      </c>
    </row>
    <row r="684" spans="1:27">
      <c r="A684" s="60" t="str">
        <f>IFERROR(INDEX(學生名單!$B:$I,MATCH($B684,學生名單!$H:$H,0),1),"")</f>
        <v/>
      </c>
      <c r="B684" s="67"/>
      <c r="C684" s="87"/>
      <c r="D684" s="308"/>
      <c r="E684" s="60" t="str">
        <f>IFERROR(INDEX(學生名單!$B:$I,MATCH($B684,學生名單!$H:$H,0),7),"")</f>
        <v/>
      </c>
      <c r="F684" s="60" t="str">
        <f>IFERROR(INDEX(學生名單!$B:$I,MATCH($B684,學生名單!$H:$H,0),5),"")</f>
        <v/>
      </c>
      <c r="G684" s="60" t="str">
        <f>IFERROR(INDEX(學生名單!$B:$I,MATCH($B684,學生名單!$H:$H,0),2),"")</f>
        <v/>
      </c>
      <c r="H684" s="61" t="str">
        <f>IFERROR(VLOOKUP($D684,大三學分表!$G:$J,2,FALSE),"")</f>
        <v/>
      </c>
      <c r="I684" s="61" t="str">
        <f>IFERROR(VLOOKUP($D684,大三學分表!$G:$J,4,FALSE),"")</f>
        <v/>
      </c>
    </row>
    <row r="685" spans="1:27">
      <c r="A685" s="60" t="str">
        <f>IFERROR(INDEX(學生名單!$B:$I,MATCH($B685,學生名單!$H:$H,0),1),"")</f>
        <v/>
      </c>
      <c r="B685" s="67"/>
      <c r="C685" s="87"/>
      <c r="D685" s="308"/>
      <c r="E685" s="60" t="str">
        <f>IFERROR(INDEX(學生名單!$B:$I,MATCH($B685,學生名單!$H:$H,0),7),"")</f>
        <v/>
      </c>
      <c r="F685" s="60" t="str">
        <f>IFERROR(INDEX(學生名單!$B:$I,MATCH($B685,學生名單!$H:$H,0),5),"")</f>
        <v/>
      </c>
      <c r="G685" s="60" t="str">
        <f>IFERROR(INDEX(學生名單!$B:$I,MATCH($B685,學生名單!$H:$H,0),2),"")</f>
        <v/>
      </c>
      <c r="H685" s="61" t="str">
        <f>IFERROR(VLOOKUP($D685,大三學分表!$G:$J,2,FALSE),"")</f>
        <v/>
      </c>
      <c r="I685" s="61" t="str">
        <f>IFERROR(VLOOKUP($D685,大三學分表!$G:$J,4,FALSE),"")</f>
        <v/>
      </c>
    </row>
    <row r="686" spans="1:27">
      <c r="A686" s="60" t="str">
        <f>IFERROR(INDEX(學生名單!$B:$I,MATCH($B686,學生名單!$H:$H,0),1),"")</f>
        <v/>
      </c>
      <c r="B686" s="67"/>
      <c r="C686" s="87"/>
      <c r="D686" s="308"/>
      <c r="E686" s="60" t="str">
        <f>IFERROR(INDEX(學生名單!$B:$I,MATCH($B686,學生名單!$H:$H,0),7),"")</f>
        <v/>
      </c>
      <c r="F686" s="60" t="str">
        <f>IFERROR(INDEX(學生名單!$B:$I,MATCH($B686,學生名單!$H:$H,0),5),"")</f>
        <v/>
      </c>
      <c r="G686" s="60" t="str">
        <f>IFERROR(INDEX(學生名單!$B:$I,MATCH($B686,學生名單!$H:$H,0),2),"")</f>
        <v/>
      </c>
      <c r="H686" s="61" t="str">
        <f>IFERROR(VLOOKUP($D686,大三學分表!$G:$J,2,FALSE),"")</f>
        <v/>
      </c>
      <c r="I686" s="61" t="str">
        <f>IFERROR(VLOOKUP($D686,大三學分表!$G:$J,4,FALSE),"")</f>
        <v/>
      </c>
    </row>
    <row r="687" spans="1:27">
      <c r="A687" s="60" t="str">
        <f>IFERROR(INDEX(學生名單!$B:$I,MATCH($B687,學生名單!$H:$H,0),1),"")</f>
        <v/>
      </c>
      <c r="B687" s="67"/>
      <c r="C687" s="87"/>
      <c r="D687" s="308"/>
      <c r="E687" s="60" t="str">
        <f>IFERROR(INDEX(學生名單!$B:$I,MATCH($B687,學生名單!$H:$H,0),7),"")</f>
        <v/>
      </c>
      <c r="F687" s="60" t="str">
        <f>IFERROR(INDEX(學生名單!$B:$I,MATCH($B687,學生名單!$H:$H,0),5),"")</f>
        <v/>
      </c>
      <c r="G687" s="60" t="str">
        <f>IFERROR(INDEX(學生名單!$B:$I,MATCH($B687,學生名單!$H:$H,0),2),"")</f>
        <v/>
      </c>
      <c r="H687" s="61" t="str">
        <f>IFERROR(VLOOKUP($D687,大三學分表!$G:$J,2,FALSE),"")</f>
        <v/>
      </c>
      <c r="I687" s="61" t="str">
        <f>IFERROR(VLOOKUP($D687,大三學分表!$G:$J,4,FALSE),"")</f>
        <v/>
      </c>
    </row>
    <row r="688" spans="1:27">
      <c r="A688" s="60" t="str">
        <f>IFERROR(INDEX(學生名單!$B:$I,MATCH($B688,學生名單!$H:$H,0),1),"")</f>
        <v/>
      </c>
      <c r="B688" s="67"/>
      <c r="C688" s="87"/>
      <c r="D688" s="308"/>
      <c r="E688" s="60" t="str">
        <f>IFERROR(INDEX(學生名單!$B:$I,MATCH($B688,學生名單!$H:$H,0),7),"")</f>
        <v/>
      </c>
      <c r="F688" s="60" t="str">
        <f>IFERROR(INDEX(學生名單!$B:$I,MATCH($B688,學生名單!$H:$H,0),5),"")</f>
        <v/>
      </c>
      <c r="G688" s="60" t="str">
        <f>IFERROR(INDEX(學生名單!$B:$I,MATCH($B688,學生名單!$H:$H,0),2),"")</f>
        <v/>
      </c>
      <c r="H688" s="61" t="str">
        <f>IFERROR(VLOOKUP($D688,大三學分表!$G:$J,2,FALSE),"")</f>
        <v/>
      </c>
      <c r="I688" s="61" t="str">
        <f>IFERROR(VLOOKUP($D688,大三學分表!$G:$J,4,FALSE),"")</f>
        <v/>
      </c>
    </row>
    <row r="689" spans="1:9">
      <c r="A689" s="60" t="str">
        <f>IFERROR(INDEX(學生名單!$B:$I,MATCH($B689,學生名單!$H:$H,0),1),"")</f>
        <v/>
      </c>
      <c r="B689" s="67"/>
      <c r="C689" s="87"/>
      <c r="D689" s="308"/>
      <c r="E689" s="60" t="str">
        <f>IFERROR(INDEX(學生名單!$B:$I,MATCH($B689,學生名單!$H:$H,0),7),"")</f>
        <v/>
      </c>
      <c r="F689" s="60" t="str">
        <f>IFERROR(INDEX(學生名單!$B:$I,MATCH($B689,學生名單!$H:$H,0),5),"")</f>
        <v/>
      </c>
      <c r="G689" s="60" t="str">
        <f>IFERROR(INDEX(學生名單!$B:$I,MATCH($B689,學生名單!$H:$H,0),2),"")</f>
        <v/>
      </c>
      <c r="H689" s="61" t="str">
        <f>IFERROR(VLOOKUP($D689,大三學分表!$G:$J,2,FALSE),"")</f>
        <v/>
      </c>
      <c r="I689" s="61" t="str">
        <f>IFERROR(VLOOKUP($D689,大三學分表!$G:$J,4,FALSE),"")</f>
        <v/>
      </c>
    </row>
  </sheetData>
  <autoFilter ref="A2:N689">
    <sortState ref="A3:N689">
      <sortCondition ref="A2:A689"/>
    </sortState>
  </autoFilter>
  <phoneticPr fontId="9" type="noConversion"/>
  <conditionalFormatting sqref="D26:D42">
    <cfRule type="containsText" dxfId="134" priority="133" operator="containsText" text="Fam">
      <formula>NOT(ISERROR(SEARCH("Fam",D26)))</formula>
    </cfRule>
    <cfRule type="containsText" dxfId="133" priority="134" operator="containsText" text="Im">
      <formula>NOT(ISERROR(SEARCH("Im",D26)))</formula>
    </cfRule>
    <cfRule type="containsText" dxfId="132" priority="135" operator="containsText" text="Sur">
      <formula>NOT(ISERROR(SEARCH("Sur",D26)))</formula>
    </cfRule>
  </conditionalFormatting>
  <conditionalFormatting sqref="D43:D51">
    <cfRule type="containsText" dxfId="131" priority="130" operator="containsText" text="Fam">
      <formula>NOT(ISERROR(SEARCH("Fam",D43)))</formula>
    </cfRule>
    <cfRule type="containsText" dxfId="130" priority="131" operator="containsText" text="Im">
      <formula>NOT(ISERROR(SEARCH("Im",D43)))</formula>
    </cfRule>
    <cfRule type="containsText" dxfId="129" priority="132" operator="containsText" text="Sur">
      <formula>NOT(ISERROR(SEARCH("Sur",D43)))</formula>
    </cfRule>
  </conditionalFormatting>
  <conditionalFormatting sqref="D52:D68">
    <cfRule type="containsText" dxfId="128" priority="127" operator="containsText" text="Fam">
      <formula>NOT(ISERROR(SEARCH("Fam",D52)))</formula>
    </cfRule>
    <cfRule type="containsText" dxfId="127" priority="128" operator="containsText" text="Im">
      <formula>NOT(ISERROR(SEARCH("Im",D52)))</formula>
    </cfRule>
    <cfRule type="containsText" dxfId="126" priority="129" operator="containsText" text="Sur">
      <formula>NOT(ISERROR(SEARCH("Sur",D52)))</formula>
    </cfRule>
  </conditionalFormatting>
  <conditionalFormatting sqref="D69:D74">
    <cfRule type="containsText" dxfId="125" priority="124" operator="containsText" text="Fam">
      <formula>NOT(ISERROR(SEARCH("Fam",D69)))</formula>
    </cfRule>
    <cfRule type="containsText" dxfId="124" priority="125" operator="containsText" text="Im">
      <formula>NOT(ISERROR(SEARCH("Im",D69)))</formula>
    </cfRule>
    <cfRule type="containsText" dxfId="123" priority="126" operator="containsText" text="Sur">
      <formula>NOT(ISERROR(SEARCH("Sur",D69)))</formula>
    </cfRule>
  </conditionalFormatting>
  <conditionalFormatting sqref="D75:D91">
    <cfRule type="containsText" dxfId="122" priority="121" operator="containsText" text="Fam">
      <formula>NOT(ISERROR(SEARCH("Fam",D75)))</formula>
    </cfRule>
    <cfRule type="containsText" dxfId="121" priority="122" operator="containsText" text="Im">
      <formula>NOT(ISERROR(SEARCH("Im",D75)))</formula>
    </cfRule>
    <cfRule type="containsText" dxfId="120" priority="123" operator="containsText" text="Sur">
      <formula>NOT(ISERROR(SEARCH("Sur",D75)))</formula>
    </cfRule>
  </conditionalFormatting>
  <conditionalFormatting sqref="D92:D94">
    <cfRule type="containsText" dxfId="119" priority="118" operator="containsText" text="Fam">
      <formula>NOT(ISERROR(SEARCH("Fam",D92)))</formula>
    </cfRule>
    <cfRule type="containsText" dxfId="118" priority="119" operator="containsText" text="Im">
      <formula>NOT(ISERROR(SEARCH("Im",D92)))</formula>
    </cfRule>
    <cfRule type="containsText" dxfId="117" priority="120" operator="containsText" text="Sur">
      <formula>NOT(ISERROR(SEARCH("Sur",D92)))</formula>
    </cfRule>
  </conditionalFormatting>
  <conditionalFormatting sqref="D95:D97">
    <cfRule type="containsText" dxfId="116" priority="115" operator="containsText" text="Fam">
      <formula>NOT(ISERROR(SEARCH("Fam",D95)))</formula>
    </cfRule>
    <cfRule type="containsText" dxfId="115" priority="116" operator="containsText" text="Im">
      <formula>NOT(ISERROR(SEARCH("Im",D95)))</formula>
    </cfRule>
    <cfRule type="containsText" dxfId="114" priority="117" operator="containsText" text="Sur">
      <formula>NOT(ISERROR(SEARCH("Sur",D95)))</formula>
    </cfRule>
  </conditionalFormatting>
  <conditionalFormatting sqref="D98:D108 D114">
    <cfRule type="containsText" dxfId="113" priority="112" operator="containsText" text="Fam">
      <formula>NOT(ISERROR(SEARCH("Fam",D98)))</formula>
    </cfRule>
    <cfRule type="containsText" dxfId="112" priority="113" operator="containsText" text="Im">
      <formula>NOT(ISERROR(SEARCH("Im",D98)))</formula>
    </cfRule>
    <cfRule type="containsText" dxfId="111" priority="114" operator="containsText" text="Sur">
      <formula>NOT(ISERROR(SEARCH("Sur",D98)))</formula>
    </cfRule>
  </conditionalFormatting>
  <conditionalFormatting sqref="D110:D111">
    <cfRule type="containsText" dxfId="110" priority="109" operator="containsText" text="Fam">
      <formula>NOT(ISERROR(SEARCH("Fam",D110)))</formula>
    </cfRule>
    <cfRule type="containsText" dxfId="109" priority="110" operator="containsText" text="Im">
      <formula>NOT(ISERROR(SEARCH("Im",D110)))</formula>
    </cfRule>
    <cfRule type="containsText" dxfId="108" priority="111" operator="containsText" text="Sur">
      <formula>NOT(ISERROR(SEARCH("Sur",D110)))</formula>
    </cfRule>
  </conditionalFormatting>
  <conditionalFormatting sqref="D113">
    <cfRule type="containsText" dxfId="107" priority="106" operator="containsText" text="Fam">
      <formula>NOT(ISERROR(SEARCH("Fam",D113)))</formula>
    </cfRule>
    <cfRule type="containsText" dxfId="106" priority="107" operator="containsText" text="Im">
      <formula>NOT(ISERROR(SEARCH("Im",D113)))</formula>
    </cfRule>
    <cfRule type="containsText" dxfId="105" priority="108" operator="containsText" text="Sur">
      <formula>NOT(ISERROR(SEARCH("Sur",D113)))</formula>
    </cfRule>
  </conditionalFormatting>
  <conditionalFormatting sqref="D109">
    <cfRule type="containsText" dxfId="104" priority="103" operator="containsText" text="Fam">
      <formula>NOT(ISERROR(SEARCH("Fam",D109)))</formula>
    </cfRule>
    <cfRule type="containsText" dxfId="103" priority="104" operator="containsText" text="Im">
      <formula>NOT(ISERROR(SEARCH("Im",D109)))</formula>
    </cfRule>
    <cfRule type="containsText" dxfId="102" priority="105" operator="containsText" text="Sur">
      <formula>NOT(ISERROR(SEARCH("Sur",D109)))</formula>
    </cfRule>
  </conditionalFormatting>
  <conditionalFormatting sqref="D112">
    <cfRule type="containsText" dxfId="101" priority="100" operator="containsText" text="Fam">
      <formula>NOT(ISERROR(SEARCH("Fam",D112)))</formula>
    </cfRule>
    <cfRule type="containsText" dxfId="100" priority="101" operator="containsText" text="Im">
      <formula>NOT(ISERROR(SEARCH("Im",D112)))</formula>
    </cfRule>
    <cfRule type="containsText" dxfId="99" priority="102" operator="containsText" text="Sur">
      <formula>NOT(ISERROR(SEARCH("Sur",D112)))</formula>
    </cfRule>
  </conditionalFormatting>
  <conditionalFormatting sqref="D115:D117">
    <cfRule type="containsText" dxfId="98" priority="97" operator="containsText" text="Fam">
      <formula>NOT(ISERROR(SEARCH("Fam",D115)))</formula>
    </cfRule>
    <cfRule type="containsText" dxfId="97" priority="98" operator="containsText" text="Im">
      <formula>NOT(ISERROR(SEARCH("Im",D115)))</formula>
    </cfRule>
    <cfRule type="containsText" dxfId="96" priority="99" operator="containsText" text="Sur">
      <formula>NOT(ISERROR(SEARCH("Sur",D115)))</formula>
    </cfRule>
  </conditionalFormatting>
  <conditionalFormatting sqref="D118:D128">
    <cfRule type="containsText" dxfId="95" priority="94" operator="containsText" text="Fam">
      <formula>NOT(ISERROR(SEARCH("Fam",D118)))</formula>
    </cfRule>
    <cfRule type="containsText" dxfId="94" priority="95" operator="containsText" text="Im">
      <formula>NOT(ISERROR(SEARCH("Im",D118)))</formula>
    </cfRule>
    <cfRule type="containsText" dxfId="93" priority="96" operator="containsText" text="Sur">
      <formula>NOT(ISERROR(SEARCH("Sur",D118)))</formula>
    </cfRule>
  </conditionalFormatting>
  <conditionalFormatting sqref="D130:D131">
    <cfRule type="containsText" dxfId="92" priority="91" operator="containsText" text="Fam">
      <formula>NOT(ISERROR(SEARCH("Fam",D130)))</formula>
    </cfRule>
    <cfRule type="containsText" dxfId="91" priority="92" operator="containsText" text="Im">
      <formula>NOT(ISERROR(SEARCH("Im",D130)))</formula>
    </cfRule>
    <cfRule type="containsText" dxfId="90" priority="93" operator="containsText" text="Sur">
      <formula>NOT(ISERROR(SEARCH("Sur",D130)))</formula>
    </cfRule>
  </conditionalFormatting>
  <conditionalFormatting sqref="D133">
    <cfRule type="containsText" dxfId="89" priority="88" operator="containsText" text="Fam">
      <formula>NOT(ISERROR(SEARCH("Fam",D133)))</formula>
    </cfRule>
    <cfRule type="containsText" dxfId="88" priority="89" operator="containsText" text="Im">
      <formula>NOT(ISERROR(SEARCH("Im",D133)))</formula>
    </cfRule>
    <cfRule type="containsText" dxfId="87" priority="90" operator="containsText" text="Sur">
      <formula>NOT(ISERROR(SEARCH("Sur",D133)))</formula>
    </cfRule>
  </conditionalFormatting>
  <conditionalFormatting sqref="D135:D150">
    <cfRule type="containsText" dxfId="86" priority="85" operator="containsText" text="Fam">
      <formula>NOT(ISERROR(SEARCH("Fam",D135)))</formula>
    </cfRule>
    <cfRule type="containsText" dxfId="85" priority="86" operator="containsText" text="Im">
      <formula>NOT(ISERROR(SEARCH("Im",D135)))</formula>
    </cfRule>
    <cfRule type="containsText" dxfId="84" priority="87" operator="containsText" text="Sur">
      <formula>NOT(ISERROR(SEARCH("Sur",D135)))</formula>
    </cfRule>
  </conditionalFormatting>
  <conditionalFormatting sqref="D152:D162">
    <cfRule type="containsText" dxfId="83" priority="82" operator="containsText" text="Fam">
      <formula>NOT(ISERROR(SEARCH("Fam",D152)))</formula>
    </cfRule>
    <cfRule type="containsText" dxfId="82" priority="83" operator="containsText" text="Im">
      <formula>NOT(ISERROR(SEARCH("Im",D152)))</formula>
    </cfRule>
    <cfRule type="containsText" dxfId="81" priority="84" operator="containsText" text="Sur">
      <formula>NOT(ISERROR(SEARCH("Sur",D152)))</formula>
    </cfRule>
  </conditionalFormatting>
  <conditionalFormatting sqref="D163:D167">
    <cfRule type="containsText" dxfId="80" priority="79" operator="containsText" text="Fam">
      <formula>NOT(ISERROR(SEARCH("Fam",D163)))</formula>
    </cfRule>
    <cfRule type="containsText" dxfId="79" priority="80" operator="containsText" text="Im">
      <formula>NOT(ISERROR(SEARCH("Im",D163)))</formula>
    </cfRule>
    <cfRule type="containsText" dxfId="78" priority="81" operator="containsText" text="Sur">
      <formula>NOT(ISERROR(SEARCH("Sur",D163)))</formula>
    </cfRule>
  </conditionalFormatting>
  <conditionalFormatting sqref="D169:D176">
    <cfRule type="containsText" dxfId="77" priority="76" operator="containsText" text="Fam">
      <formula>NOT(ISERROR(SEARCH("Fam",D169)))</formula>
    </cfRule>
    <cfRule type="containsText" dxfId="76" priority="77" operator="containsText" text="Im">
      <formula>NOT(ISERROR(SEARCH("Im",D169)))</formula>
    </cfRule>
    <cfRule type="containsText" dxfId="75" priority="78" operator="containsText" text="Sur">
      <formula>NOT(ISERROR(SEARCH("Sur",D169)))</formula>
    </cfRule>
  </conditionalFormatting>
  <conditionalFormatting sqref="D177:D187">
    <cfRule type="containsText" dxfId="74" priority="73" operator="containsText" text="Fam">
      <formula>NOT(ISERROR(SEARCH("Fam",D177)))</formula>
    </cfRule>
    <cfRule type="containsText" dxfId="73" priority="74" operator="containsText" text="Im">
      <formula>NOT(ISERROR(SEARCH("Im",D177)))</formula>
    </cfRule>
    <cfRule type="containsText" dxfId="72" priority="75" operator="containsText" text="Sur">
      <formula>NOT(ISERROR(SEARCH("Sur",D177)))</formula>
    </cfRule>
  </conditionalFormatting>
  <conditionalFormatting sqref="D192">
    <cfRule type="containsText" dxfId="71" priority="61" operator="containsText" text="Fam">
      <formula>NOT(ISERROR(SEARCH("Fam",D192)))</formula>
    </cfRule>
    <cfRule type="containsText" dxfId="70" priority="62" operator="containsText" text="Im">
      <formula>NOT(ISERROR(SEARCH("Im",D192)))</formula>
    </cfRule>
    <cfRule type="containsText" dxfId="69" priority="63" operator="containsText" text="Sur">
      <formula>NOT(ISERROR(SEARCH("Sur",D192)))</formula>
    </cfRule>
  </conditionalFormatting>
  <conditionalFormatting sqref="D188">
    <cfRule type="containsText" dxfId="68" priority="67" operator="containsText" text="Fam">
      <formula>NOT(ISERROR(SEARCH("Fam",D188)))</formula>
    </cfRule>
    <cfRule type="containsText" dxfId="67" priority="68" operator="containsText" text="Im">
      <formula>NOT(ISERROR(SEARCH("Im",D188)))</formula>
    </cfRule>
    <cfRule type="containsText" dxfId="66" priority="69" operator="containsText" text="Sur">
      <formula>NOT(ISERROR(SEARCH("Sur",D188)))</formula>
    </cfRule>
  </conditionalFormatting>
  <conditionalFormatting sqref="D189:D190">
    <cfRule type="containsText" dxfId="65" priority="70" operator="containsText" text="Fam">
      <formula>NOT(ISERROR(SEARCH("Fam",D189)))</formula>
    </cfRule>
    <cfRule type="containsText" dxfId="64" priority="71" operator="containsText" text="Im">
      <formula>NOT(ISERROR(SEARCH("Im",D189)))</formula>
    </cfRule>
    <cfRule type="containsText" dxfId="63" priority="72" operator="containsText" text="Sur">
      <formula>NOT(ISERROR(SEARCH("Sur",D189)))</formula>
    </cfRule>
  </conditionalFormatting>
  <conditionalFormatting sqref="D191">
    <cfRule type="containsText" dxfId="62" priority="64" operator="containsText" text="Fam">
      <formula>NOT(ISERROR(SEARCH("Fam",D191)))</formula>
    </cfRule>
    <cfRule type="containsText" dxfId="61" priority="65" operator="containsText" text="Im">
      <formula>NOT(ISERROR(SEARCH("Im",D191)))</formula>
    </cfRule>
    <cfRule type="containsText" dxfId="60" priority="66" operator="containsText" text="Sur">
      <formula>NOT(ISERROR(SEARCH("Sur",D191)))</formula>
    </cfRule>
  </conditionalFormatting>
  <conditionalFormatting sqref="D194:D198">
    <cfRule type="containsText" dxfId="59" priority="58" operator="containsText" text="Fam">
      <formula>NOT(ISERROR(SEARCH("Fam",D194)))</formula>
    </cfRule>
    <cfRule type="containsText" dxfId="58" priority="59" operator="containsText" text="Im">
      <formula>NOT(ISERROR(SEARCH("Im",D194)))</formula>
    </cfRule>
    <cfRule type="containsText" dxfId="57" priority="60" operator="containsText" text="Sur">
      <formula>NOT(ISERROR(SEARCH("Sur",D194)))</formula>
    </cfRule>
  </conditionalFormatting>
  <conditionalFormatting sqref="D199:D209">
    <cfRule type="containsText" dxfId="56" priority="55" operator="containsText" text="Fam">
      <formula>NOT(ISERROR(SEARCH("Fam",D199)))</formula>
    </cfRule>
    <cfRule type="containsText" dxfId="55" priority="56" operator="containsText" text="Im">
      <formula>NOT(ISERROR(SEARCH("Im",D199)))</formula>
    </cfRule>
    <cfRule type="containsText" dxfId="54" priority="57" operator="containsText" text="Sur">
      <formula>NOT(ISERROR(SEARCH("Sur",D199)))</formula>
    </cfRule>
  </conditionalFormatting>
  <conditionalFormatting sqref="D210:D214">
    <cfRule type="containsText" dxfId="53" priority="52" operator="containsText" text="Fam">
      <formula>NOT(ISERROR(SEARCH("Fam",D210)))</formula>
    </cfRule>
    <cfRule type="containsText" dxfId="52" priority="53" operator="containsText" text="Im">
      <formula>NOT(ISERROR(SEARCH("Im",D210)))</formula>
    </cfRule>
    <cfRule type="containsText" dxfId="51" priority="54" operator="containsText" text="Sur">
      <formula>NOT(ISERROR(SEARCH("Sur",D210)))</formula>
    </cfRule>
  </conditionalFormatting>
  <conditionalFormatting sqref="D216:D217">
    <cfRule type="containsText" dxfId="50" priority="49" operator="containsText" text="Fam">
      <formula>NOT(ISERROR(SEARCH("Fam",D216)))</formula>
    </cfRule>
    <cfRule type="containsText" dxfId="49" priority="50" operator="containsText" text="Im">
      <formula>NOT(ISERROR(SEARCH("Im",D216)))</formula>
    </cfRule>
    <cfRule type="containsText" dxfId="48" priority="51" operator="containsText" text="Sur">
      <formula>NOT(ISERROR(SEARCH("Sur",D216)))</formula>
    </cfRule>
  </conditionalFormatting>
  <conditionalFormatting sqref="D218:D228 D234">
    <cfRule type="containsText" dxfId="47" priority="46" operator="containsText" text="Fam">
      <formula>NOT(ISERROR(SEARCH("Fam",D218)))</formula>
    </cfRule>
    <cfRule type="containsText" dxfId="46" priority="47" operator="containsText" text="Im">
      <formula>NOT(ISERROR(SEARCH("Im",D218)))</formula>
    </cfRule>
    <cfRule type="containsText" dxfId="45" priority="48" operator="containsText" text="Sur">
      <formula>NOT(ISERROR(SEARCH("Sur",D218)))</formula>
    </cfRule>
  </conditionalFormatting>
  <conditionalFormatting sqref="D229:D233">
    <cfRule type="containsText" dxfId="44" priority="43" operator="containsText" text="Fam">
      <formula>NOT(ISERROR(SEARCH("Fam",D229)))</formula>
    </cfRule>
    <cfRule type="containsText" dxfId="43" priority="44" operator="containsText" text="Im">
      <formula>NOT(ISERROR(SEARCH("Im",D229)))</formula>
    </cfRule>
    <cfRule type="containsText" dxfId="42" priority="45" operator="containsText" text="Sur">
      <formula>NOT(ISERROR(SEARCH("Sur",D229)))</formula>
    </cfRule>
  </conditionalFormatting>
  <conditionalFormatting sqref="D134">
    <cfRule type="containsText" dxfId="41" priority="40" operator="containsText" text="Fam">
      <formula>NOT(ISERROR(SEARCH("Fam",D134)))</formula>
    </cfRule>
    <cfRule type="containsText" dxfId="40" priority="41" operator="containsText" text="Im">
      <formula>NOT(ISERROR(SEARCH("Im",D134)))</formula>
    </cfRule>
    <cfRule type="containsText" dxfId="39" priority="42" operator="containsText" text="Sur">
      <formula>NOT(ISERROR(SEARCH("Sur",D134)))</formula>
    </cfRule>
  </conditionalFormatting>
  <conditionalFormatting sqref="D151">
    <cfRule type="containsText" dxfId="38" priority="37" operator="containsText" text="Fam">
      <formula>NOT(ISERROR(SEARCH("Fam",D151)))</formula>
    </cfRule>
    <cfRule type="containsText" dxfId="37" priority="38" operator="containsText" text="Im">
      <formula>NOT(ISERROR(SEARCH("Im",D151)))</formula>
    </cfRule>
    <cfRule type="containsText" dxfId="36" priority="39" operator="containsText" text="Sur">
      <formula>NOT(ISERROR(SEARCH("Sur",D151)))</formula>
    </cfRule>
  </conditionalFormatting>
  <conditionalFormatting sqref="D168">
    <cfRule type="containsText" dxfId="35" priority="34" operator="containsText" text="Fam">
      <formula>NOT(ISERROR(SEARCH("Fam",D168)))</formula>
    </cfRule>
    <cfRule type="containsText" dxfId="34" priority="35" operator="containsText" text="Im">
      <formula>NOT(ISERROR(SEARCH("Im",D168)))</formula>
    </cfRule>
    <cfRule type="containsText" dxfId="33" priority="36" operator="containsText" text="Sur">
      <formula>NOT(ISERROR(SEARCH("Sur",D168)))</formula>
    </cfRule>
  </conditionalFormatting>
  <conditionalFormatting sqref="D193">
    <cfRule type="containsText" dxfId="32" priority="31" operator="containsText" text="Fam">
      <formula>NOT(ISERROR(SEARCH("Fam",D193)))</formula>
    </cfRule>
    <cfRule type="containsText" dxfId="31" priority="32" operator="containsText" text="Im">
      <formula>NOT(ISERROR(SEARCH("Im",D193)))</formula>
    </cfRule>
    <cfRule type="containsText" dxfId="30" priority="33" operator="containsText" text="Sur">
      <formula>NOT(ISERROR(SEARCH("Sur",D193)))</formula>
    </cfRule>
  </conditionalFormatting>
  <conditionalFormatting sqref="D215">
    <cfRule type="containsText" dxfId="29" priority="28" operator="containsText" text="Fam">
      <formula>NOT(ISERROR(SEARCH("Fam",D215)))</formula>
    </cfRule>
    <cfRule type="containsText" dxfId="28" priority="29" operator="containsText" text="Im">
      <formula>NOT(ISERROR(SEARCH("Im",D215)))</formula>
    </cfRule>
    <cfRule type="containsText" dxfId="27" priority="30" operator="containsText" text="Sur">
      <formula>NOT(ISERROR(SEARCH("Sur",D215)))</formula>
    </cfRule>
  </conditionalFormatting>
  <conditionalFormatting sqref="D682">
    <cfRule type="containsText" dxfId="26" priority="25" operator="containsText" text="Fam">
      <formula>NOT(ISERROR(SEARCH("Fam",D682)))</formula>
    </cfRule>
    <cfRule type="containsText" dxfId="25" priority="26" operator="containsText" text="Im">
      <formula>NOT(ISERROR(SEARCH("Im",D682)))</formula>
    </cfRule>
    <cfRule type="containsText" dxfId="24" priority="27" operator="containsText" text="Sur">
      <formula>NOT(ISERROR(SEARCH("Sur",D682)))</formula>
    </cfRule>
  </conditionalFormatting>
  <conditionalFormatting sqref="D682">
    <cfRule type="containsText" dxfId="23" priority="22" operator="containsText" text="Fam">
      <formula>NOT(ISERROR(SEARCH("Fam",D682)))</formula>
    </cfRule>
    <cfRule type="containsText" dxfId="22" priority="23" operator="containsText" text="Im">
      <formula>NOT(ISERROR(SEARCH("Im",D682)))</formula>
    </cfRule>
    <cfRule type="containsText" dxfId="21" priority="24" operator="containsText" text="Sur">
      <formula>NOT(ISERROR(SEARCH("Sur",D682)))</formula>
    </cfRule>
  </conditionalFormatting>
  <conditionalFormatting sqref="D683">
    <cfRule type="containsText" dxfId="20" priority="19" operator="containsText" text="Fam">
      <formula>NOT(ISERROR(SEARCH("Fam",D683)))</formula>
    </cfRule>
    <cfRule type="containsText" dxfId="19" priority="20" operator="containsText" text="Im">
      <formula>NOT(ISERROR(SEARCH("Im",D683)))</formula>
    </cfRule>
    <cfRule type="containsText" dxfId="18" priority="21" operator="containsText" text="Sur">
      <formula>NOT(ISERROR(SEARCH("Sur",D683)))</formula>
    </cfRule>
  </conditionalFormatting>
  <conditionalFormatting sqref="D684">
    <cfRule type="containsText" dxfId="17" priority="16" operator="containsText" text="Fam">
      <formula>NOT(ISERROR(SEARCH("Fam",D684)))</formula>
    </cfRule>
    <cfRule type="containsText" dxfId="16" priority="17" operator="containsText" text="Im">
      <formula>NOT(ISERROR(SEARCH("Im",D684)))</formula>
    </cfRule>
    <cfRule type="containsText" dxfId="15" priority="18" operator="containsText" text="Sur">
      <formula>NOT(ISERROR(SEARCH("Sur",D684)))</formula>
    </cfRule>
  </conditionalFormatting>
  <conditionalFormatting sqref="D685">
    <cfRule type="containsText" dxfId="14" priority="13" operator="containsText" text="Fam">
      <formula>NOT(ISERROR(SEARCH("Fam",D685)))</formula>
    </cfRule>
    <cfRule type="containsText" dxfId="13" priority="14" operator="containsText" text="Im">
      <formula>NOT(ISERROR(SEARCH("Im",D685)))</formula>
    </cfRule>
    <cfRule type="containsText" dxfId="12" priority="15" operator="containsText" text="Sur">
      <formula>NOT(ISERROR(SEARCH("Sur",D685)))</formula>
    </cfRule>
  </conditionalFormatting>
  <conditionalFormatting sqref="D686">
    <cfRule type="containsText" dxfId="11" priority="10" operator="containsText" text="Fam">
      <formula>NOT(ISERROR(SEARCH("Fam",D686)))</formula>
    </cfRule>
    <cfRule type="containsText" dxfId="10" priority="11" operator="containsText" text="Im">
      <formula>NOT(ISERROR(SEARCH("Im",D686)))</formula>
    </cfRule>
    <cfRule type="containsText" dxfId="9" priority="12" operator="containsText" text="Sur">
      <formula>NOT(ISERROR(SEARCH("Sur",D686)))</formula>
    </cfRule>
  </conditionalFormatting>
  <conditionalFormatting sqref="D687">
    <cfRule type="containsText" dxfId="8" priority="7" operator="containsText" text="Fam">
      <formula>NOT(ISERROR(SEARCH("Fam",D687)))</formula>
    </cfRule>
    <cfRule type="containsText" dxfId="7" priority="8" operator="containsText" text="Im">
      <formula>NOT(ISERROR(SEARCH("Im",D687)))</formula>
    </cfRule>
    <cfRule type="containsText" dxfId="6" priority="9" operator="containsText" text="Sur">
      <formula>NOT(ISERROR(SEARCH("Sur",D687)))</formula>
    </cfRule>
  </conditionalFormatting>
  <conditionalFormatting sqref="D688">
    <cfRule type="containsText" dxfId="5" priority="4" operator="containsText" text="Fam">
      <formula>NOT(ISERROR(SEARCH("Fam",D688)))</formula>
    </cfRule>
    <cfRule type="containsText" dxfId="4" priority="5" operator="containsText" text="Im">
      <formula>NOT(ISERROR(SEARCH("Im",D688)))</formula>
    </cfRule>
    <cfRule type="containsText" dxfId="3" priority="6" operator="containsText" text="Sur">
      <formula>NOT(ISERROR(SEARCH("Sur",D688)))</formula>
    </cfRule>
  </conditionalFormatting>
  <conditionalFormatting sqref="D689">
    <cfRule type="containsText" dxfId="2" priority="1" operator="containsText" text="Fam">
      <formula>NOT(ISERROR(SEARCH("Fam",D689)))</formula>
    </cfRule>
    <cfRule type="containsText" dxfId="1" priority="2" operator="containsText" text="Im">
      <formula>NOT(ISERROR(SEARCH("Im",D689)))</formula>
    </cfRule>
    <cfRule type="containsText" dxfId="0" priority="3" operator="containsText" text="Sur">
      <formula>NOT(ISERROR(SEARCH("Sur",D689)))</formula>
    </cfRule>
  </conditionalFormatting>
  <dataValidations count="1">
    <dataValidation type="list" allowBlank="1" showInputMessage="1" showErrorMessage="1" sqref="I2 I690:I1048576">
      <formula1>子階段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大三學分表!#REF!</xm:f>
          </x14:formula1>
          <xm:sqref>D682:D689 D95:D128 D133:D134 D130:D131 D151:D234 D26:D93</xm:sqref>
        </x14:dataValidation>
        <x14:dataValidation type="list" allowBlank="1" showInputMessage="1" showErrorMessage="1">
          <x14:formula1>
            <xm:f>大三學分表!$G$22:$G$37</xm:f>
          </x14:formula1>
          <xm:sqref>D94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排程表 (2)</vt:lpstr>
      <vt:lpstr>實習排程日期</vt:lpstr>
      <vt:lpstr>大三學分表</vt:lpstr>
      <vt:lpstr>學生名單</vt:lpstr>
      <vt:lpstr>排程表</vt:lpstr>
      <vt:lpstr>各選修科別每月訓練人數表</vt:lpstr>
      <vt:lpstr>每月訓練學生名單</vt:lpstr>
      <vt:lpstr>各選修科別每月訓練人數表!Print_Area</vt:lpstr>
      <vt:lpstr>排程表!Print_Area</vt:lpstr>
      <vt:lpstr>'排程表 (2)'!Print_Area</vt:lpstr>
      <vt:lpstr>實習排程日期!Print_Area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郭珮君</dc:creator>
  <cp:lastModifiedBy>user</cp:lastModifiedBy>
  <cp:lastPrinted>2024-08-14T09:04:41Z</cp:lastPrinted>
  <dcterms:created xsi:type="dcterms:W3CDTF">2021-06-18T06:59:06Z</dcterms:created>
  <dcterms:modified xsi:type="dcterms:W3CDTF">2024-09-27T03:09:08Z</dcterms:modified>
</cp:coreProperties>
</file>